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C:\Users\IVARS.JAKOVELS\Desktop\darbs\Oktobris\"/>
    </mc:Choice>
  </mc:AlternateContent>
  <xr:revisionPtr revIDLastSave="0" documentId="8_{9B8E0DA5-F03C-407B-8DDB-B6E6A05F7687}"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 l="1"/>
  <c r="G16" i="1" s="1"/>
  <c r="G37" i="1"/>
  <c r="G36" i="1"/>
  <c r="F26" i="1"/>
  <c r="G26" i="1" s="1"/>
  <c r="F25" i="1"/>
  <c r="G25" i="1" s="1"/>
  <c r="F24" i="1"/>
  <c r="G24" i="1" s="1"/>
  <c r="F23" i="1"/>
  <c r="G23" i="1" s="1"/>
  <c r="F22" i="1"/>
  <c r="G22" i="1" s="1"/>
  <c r="D26" i="1"/>
  <c r="E26" i="1" s="1"/>
  <c r="H26" i="1" s="1"/>
  <c r="D25" i="1"/>
  <c r="E25" i="1" s="1"/>
  <c r="D24" i="1"/>
  <c r="E24" i="1" s="1"/>
  <c r="D23" i="1"/>
  <c r="E23" i="1" s="1"/>
  <c r="H23" i="1" s="1"/>
  <c r="D22" i="1"/>
  <c r="E22" i="1" s="1"/>
  <c r="D20" i="1"/>
  <c r="E20" i="1" s="1"/>
  <c r="D19" i="1"/>
  <c r="E19" i="1" s="1"/>
  <c r="D18" i="1"/>
  <c r="E18" i="1" s="1"/>
  <c r="D17" i="1"/>
  <c r="E17" i="1" s="1"/>
  <c r="D16" i="1"/>
  <c r="E16" i="1" s="1"/>
  <c r="H16" i="1" s="1"/>
  <c r="G18" i="1"/>
  <c r="G17" i="1"/>
  <c r="F20" i="1"/>
  <c r="G20" i="1" s="1"/>
  <c r="F19" i="1"/>
  <c r="G19" i="1" s="1"/>
  <c r="F18" i="1"/>
  <c r="F17" i="1"/>
  <c r="D13" i="1"/>
  <c r="D29" i="1" s="1"/>
  <c r="E29" i="1" s="1"/>
  <c r="F13" i="1"/>
  <c r="G12" i="1"/>
  <c r="G11" i="1"/>
  <c r="G10" i="1"/>
  <c r="G9" i="1"/>
  <c r="H9" i="1" s="1"/>
  <c r="G8" i="1"/>
  <c r="H8" i="1" s="1"/>
  <c r="E12" i="1"/>
  <c r="H12" i="1" s="1"/>
  <c r="E11" i="1"/>
  <c r="H11" i="1" s="1"/>
  <c r="E10" i="1"/>
  <c r="H10" i="1" s="1"/>
  <c r="E9" i="1"/>
  <c r="E8" i="1"/>
  <c r="K13" i="1"/>
  <c r="I13" i="1"/>
  <c r="F29" i="1"/>
  <c r="G29" i="1" s="1"/>
  <c r="Q6" i="1"/>
  <c r="AL36" i="1"/>
  <c r="AL37" i="1"/>
  <c r="AL35" i="1"/>
  <c r="AL6" i="1"/>
  <c r="AF6" i="1"/>
  <c r="H25" i="1" l="1"/>
  <c r="E13" i="1"/>
  <c r="H18" i="1"/>
  <c r="H19" i="1"/>
  <c r="H24" i="1"/>
  <c r="G21" i="1"/>
  <c r="E15" i="1"/>
  <c r="H17" i="1"/>
  <c r="H20" i="1"/>
  <c r="H22" i="1"/>
  <c r="G13" i="1"/>
  <c r="H29" i="1"/>
  <c r="D31" i="1"/>
  <c r="E31" i="1" s="1"/>
  <c r="G15" i="1"/>
  <c r="D30" i="1"/>
  <c r="E30" i="1" s="1"/>
  <c r="H30" i="1" s="1"/>
  <c r="L13" i="1"/>
  <c r="L40" i="1" s="1"/>
  <c r="F30" i="1"/>
  <c r="G30" i="1" s="1"/>
  <c r="E21" i="1"/>
  <c r="D32" i="1"/>
  <c r="E32" i="1" s="1"/>
  <c r="F32" i="1"/>
  <c r="G32" i="1" s="1"/>
  <c r="F31" i="1"/>
  <c r="O40" i="1"/>
  <c r="Q40" i="1"/>
  <c r="E37" i="1"/>
  <c r="H37" i="1" s="1"/>
  <c r="H32" i="1" l="1"/>
  <c r="H21" i="1"/>
  <c r="H13" i="1"/>
  <c r="E27" i="1"/>
  <c r="E6" i="1" s="1"/>
  <c r="G31" i="1"/>
  <c r="H31" i="1" s="1"/>
  <c r="H15" i="1"/>
  <c r="G27" i="1"/>
  <c r="E33" i="1"/>
  <c r="E36" i="1"/>
  <c r="H36" i="1" s="1"/>
  <c r="C35" i="1"/>
  <c r="G35" i="1" s="1"/>
  <c r="G38" i="1" s="1"/>
  <c r="H27" i="1" l="1"/>
  <c r="G33" i="1"/>
  <c r="H33" i="1" s="1"/>
  <c r="G6" i="1"/>
  <c r="J13" i="1"/>
  <c r="J40" i="1" s="1"/>
  <c r="M40" i="1" s="1"/>
  <c r="S40" i="1"/>
  <c r="T40" i="1" s="1"/>
  <c r="AG40" i="1"/>
  <c r="AD40" i="1"/>
  <c r="AK40" i="1"/>
  <c r="X40" i="1"/>
  <c r="AB40" i="1"/>
  <c r="V40" i="1"/>
  <c r="Z40" i="1"/>
  <c r="T6" i="1"/>
  <c r="E35" i="1"/>
  <c r="G40" i="1" l="1"/>
  <c r="H35" i="1"/>
  <c r="E38" i="1"/>
  <c r="M13" i="1"/>
  <c r="AI40" i="1"/>
  <c r="AL40" i="1" s="1"/>
  <c r="H38" i="1" l="1"/>
  <c r="E40" i="1"/>
  <c r="H40" i="1" s="1"/>
  <c r="H6" i="1"/>
  <c r="AL41" i="1"/>
</calcChain>
</file>

<file path=xl/sharedStrings.xml><?xml version="1.0" encoding="utf-8"?>
<sst xmlns="http://schemas.openxmlformats.org/spreadsheetml/2006/main" count="271" uniqueCount="118">
  <si>
    <t>AR ZILU KRĀSU IR APRĒĶINA PIEMĒRS LABĀKAI UZTVERAMĪBAI</t>
  </si>
  <si>
    <t xml:space="preserve">Fiksētās summas maksājuma aprēķina un piemērošanas metodika sistēmisku atbalsta risinājumu izstrādāšanas izglītības kvalitātes un satura elastības nodrošināšanas izmaksu segšanai Eiropas Savienības kohēzijas politikas programmas 2021. – 2027. gadam 4.2.2. specifiskā atbalsta mērķa "Uzlabot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duālo mācību sistēmu un māceklības ieviešanu" 4.2.2.9. pasākuma "Izglītības procesa individualizācija un starpnozaru sadarbība profesionālās izglītības izcilībai" pirmās projekta iesniegumu atlases kārtas īstenošanai, 
BUDŽETA TĀMES VEIDLAPA
</t>
  </si>
  <si>
    <t>Kods</t>
  </si>
  <si>
    <t>Izmaksu pozīcijas nosaukums</t>
  </si>
  <si>
    <t>mērvienība</t>
  </si>
  <si>
    <t>1. fiksētās summas maksājuma, t.sk.starpposma  rezultāta Nr. atbilstoši metodikas 3.pielikumam</t>
  </si>
  <si>
    <t>2. fiksētās summas maksājuma, t.sk.starpposma  rezultāta Nr. atbilstoši metodikas 3.pielikumam</t>
  </si>
  <si>
    <t>3.fiksētās summas maksājuma  rezultāta Nr. atbilstoši metodikas 3.pielikumam</t>
  </si>
  <si>
    <t>4.fiksētās summas maksājuma, t.sk.starpposma  rezultāta Nr. atbilstoši metodikas 3.pielikumam</t>
  </si>
  <si>
    <t>5.fiksētās summas maksājuma  rezultāta Nr. atbilstoši metodikas 3.pielikumam</t>
  </si>
  <si>
    <t>6.fiksētās summas maksājuma  rezultāta Nr. atbilstoši metodikas 3.pielikumam</t>
  </si>
  <si>
    <t>7.fiksētās summas maksājuma  rezultāta Nr. atbilstoši metodikas 3.pielikumam</t>
  </si>
  <si>
    <t>8.iksētās summas maksājuma  rezultāta Nr. atbilstoši metodikas 3.pielikumam</t>
  </si>
  <si>
    <t>9.fiksētās summas maksājuma, t.sk.starpposma  rezultāta Nr. atbilstoši metodikas 3.pielikumam</t>
  </si>
  <si>
    <t>10.fiksētās summas maksājuma, t.sk.starpposma  rezultāta Nr. atbilstoši metodikas 3.pielikumam</t>
  </si>
  <si>
    <t>1.1.1.</t>
  </si>
  <si>
    <t>1.1.</t>
  </si>
  <si>
    <t>kopā</t>
  </si>
  <si>
    <t>1.2.1.</t>
  </si>
  <si>
    <t>1.2.</t>
  </si>
  <si>
    <t>1.3.</t>
  </si>
  <si>
    <t>2.1.1.</t>
  </si>
  <si>
    <t>2.1.</t>
  </si>
  <si>
    <t>2.2.</t>
  </si>
  <si>
    <t>2.3.</t>
  </si>
  <si>
    <t>2.4.</t>
  </si>
  <si>
    <t>2.5.</t>
  </si>
  <si>
    <t>3.1.1.</t>
  </si>
  <si>
    <t>3.1.</t>
  </si>
  <si>
    <t>3.2.1.</t>
  </si>
  <si>
    <t>3.2.</t>
  </si>
  <si>
    <t>procenti</t>
  </si>
  <si>
    <t>-</t>
  </si>
  <si>
    <t>2.</t>
  </si>
  <si>
    <t>stundas likme, euro</t>
  </si>
  <si>
    <t>daudzums, h</t>
  </si>
  <si>
    <t>summa euro</t>
  </si>
  <si>
    <t>2.1</t>
  </si>
  <si>
    <t>Projekta koordinators</t>
  </si>
  <si>
    <t>2.2</t>
  </si>
  <si>
    <t>Departamenta direktors </t>
  </si>
  <si>
    <t>2.3</t>
  </si>
  <si>
    <t>Departamenta direktora vietnieks </t>
  </si>
  <si>
    <t>2.4</t>
  </si>
  <si>
    <t>Vecākais/-ie eksperts/-i</t>
  </si>
  <si>
    <t>Sabiedrisko attiecību speciālists </t>
  </si>
  <si>
    <t>prēmijas/pabalsta kopējais apjoms</t>
  </si>
  <si>
    <t xml:space="preserve">summa euro </t>
  </si>
  <si>
    <t>h</t>
  </si>
  <si>
    <t>2.6.</t>
  </si>
  <si>
    <t>2.6.1.</t>
  </si>
  <si>
    <t>2.6.2.</t>
  </si>
  <si>
    <t>Novērtēšanas prēmijas, departamenta direktors</t>
  </si>
  <si>
    <t>2.6.3.</t>
  </si>
  <si>
    <t>Novērtēšanas prēmijas, departamenta direktora vietnieks</t>
  </si>
  <si>
    <t>2.6.4.</t>
  </si>
  <si>
    <t>Novērtēšanas prēmijas, Vecākais/-ie eksperts/-i</t>
  </si>
  <si>
    <t>2.6.5.</t>
  </si>
  <si>
    <t>Novērtēšanas prēmijas, Sabiedrisko attiecību speciālists </t>
  </si>
  <si>
    <t>2.7.</t>
  </si>
  <si>
    <t>2.7.1.</t>
  </si>
  <si>
    <t>2.7.2.</t>
  </si>
  <si>
    <t>2.7.3.</t>
  </si>
  <si>
    <t>2.7.4.</t>
  </si>
  <si>
    <t>2.7.5.</t>
  </si>
  <si>
    <t>vienība, euro</t>
  </si>
  <si>
    <t>2.8.</t>
  </si>
  <si>
    <t>2.9.</t>
  </si>
  <si>
    <t>2.10.</t>
  </si>
  <si>
    <t>2.11.</t>
  </si>
  <si>
    <t>3.</t>
  </si>
  <si>
    <t>Projekta īstenošanas darbību izmaksas</t>
  </si>
  <si>
    <t>vienība/
km/cits</t>
  </si>
  <si>
    <t>Transporta izmaksas iekšzemes komandējumu nodrošināšanai</t>
  </si>
  <si>
    <t>3.3.</t>
  </si>
  <si>
    <t>citas izmaksas (piemēram, pasākuma organizēšanas u.c.)</t>
  </si>
  <si>
    <t>Maksājums vai summas attiecināmība</t>
  </si>
  <si>
    <t>1.maks.</t>
  </si>
  <si>
    <t>2. maks.</t>
  </si>
  <si>
    <t>3. maks.</t>
  </si>
  <si>
    <t>4. maks.</t>
  </si>
  <si>
    <t>5.maks.</t>
  </si>
  <si>
    <t>6.maks.</t>
  </si>
  <si>
    <t>7.maks.</t>
  </si>
  <si>
    <t>8.maks.</t>
  </si>
  <si>
    <t>9.maks.</t>
  </si>
  <si>
    <t>10.maks.</t>
  </si>
  <si>
    <t>11.maks.</t>
  </si>
  <si>
    <t>12.maks.</t>
  </si>
  <si>
    <t>13.maks.</t>
  </si>
  <si>
    <t>14.maks.</t>
  </si>
  <si>
    <t>15.maks.</t>
  </si>
  <si>
    <t>KOPĀ</t>
  </si>
  <si>
    <t>PAVISAM KOPĀ</t>
  </si>
  <si>
    <t>NE VAIRĀK PAR 200 000 eur</t>
  </si>
  <si>
    <t>Projekta personāla izmaksas (vārds, uzvārds)</t>
  </si>
  <si>
    <t>Novērtēšanas prēmija, projekta koordinators</t>
  </si>
  <si>
    <r>
      <t>Projekta personāla izmaksas saskaņā ar netiešo izmaksu vienoto likmi</t>
    </r>
    <r>
      <rPr>
        <vertAlign val="superscript"/>
        <sz val="11"/>
        <rFont val="Calibri"/>
        <family val="2"/>
        <scheme val="minor"/>
      </rPr>
      <t>1</t>
    </r>
  </si>
  <si>
    <r>
      <t>procenti</t>
    </r>
    <r>
      <rPr>
        <vertAlign val="superscript"/>
        <sz val="11"/>
        <rFont val="Calibri"/>
        <family val="2"/>
        <scheme val="minor"/>
      </rPr>
      <t>2</t>
    </r>
  </si>
  <si>
    <r>
      <t>Naudas balvas, prēmijas un piemaksas</t>
    </r>
    <r>
      <rPr>
        <vertAlign val="superscript"/>
        <sz val="11"/>
        <rFont val="Calibri"/>
        <family val="2"/>
        <scheme val="minor"/>
      </rPr>
      <t>3</t>
    </r>
  </si>
  <si>
    <r>
      <t>Atvaļinājuma pabalsts</t>
    </r>
    <r>
      <rPr>
        <vertAlign val="superscript"/>
        <sz val="11"/>
        <rFont val="Calibri"/>
        <family val="2"/>
        <scheme val="minor"/>
      </rPr>
      <t>4</t>
    </r>
  </si>
  <si>
    <r>
      <t>vienība, euro</t>
    </r>
    <r>
      <rPr>
        <vertAlign val="superscript"/>
        <sz val="11"/>
        <rFont val="Calibri"/>
        <family val="2"/>
        <scheme val="minor"/>
      </rPr>
      <t>5</t>
    </r>
  </si>
  <si>
    <r>
      <t>Veselības apdrošināšanas izmaksas</t>
    </r>
    <r>
      <rPr>
        <vertAlign val="superscript"/>
        <sz val="11"/>
        <rFont val="Calibri"/>
        <family val="2"/>
        <scheme val="minor"/>
      </rPr>
      <t>6</t>
    </r>
  </si>
  <si>
    <r>
      <t>Obligāto veselības pārbaužu izmaksas</t>
    </r>
    <r>
      <rPr>
        <vertAlign val="superscript"/>
        <sz val="11"/>
        <rFont val="Calibri"/>
        <family val="2"/>
        <scheme val="minor"/>
      </rPr>
      <t>7</t>
    </r>
  </si>
  <si>
    <r>
      <t>Speciālo medicīnisko optisko redzes korekcijas līdzekļu kompensācijas izmaksas</t>
    </r>
    <r>
      <rPr>
        <vertAlign val="superscript"/>
        <sz val="11"/>
        <rFont val="Calibri"/>
        <family val="2"/>
        <scheme val="minor"/>
      </rPr>
      <t>8</t>
    </r>
  </si>
  <si>
    <r>
      <t>Darba vietu aprīkojuma iegāde vai noma</t>
    </r>
    <r>
      <rPr>
        <vertAlign val="superscript"/>
        <sz val="11"/>
        <rFont val="Calibri"/>
        <family val="2"/>
        <scheme val="minor"/>
      </rPr>
      <t>9</t>
    </r>
  </si>
  <si>
    <r>
      <t>Iekšzemes komandējumi</t>
    </r>
    <r>
      <rPr>
        <vertAlign val="superscript"/>
        <sz val="11"/>
        <rFont val="Calibri"/>
        <family val="2"/>
        <scheme val="minor"/>
      </rPr>
      <t>10</t>
    </r>
  </si>
  <si>
    <r>
      <rPr>
        <i/>
        <vertAlign val="superscript"/>
        <sz val="11"/>
        <color rgb="FF00B0F0"/>
        <rFont val="Calibri"/>
        <family val="2"/>
        <scheme val="minor"/>
      </rPr>
      <t>1</t>
    </r>
    <r>
      <rPr>
        <i/>
        <sz val="11"/>
        <color rgb="FF00B0F0"/>
        <rFont val="Calibri"/>
        <family val="2"/>
        <charset val="186"/>
        <scheme val="minor"/>
      </rPr>
      <t xml:space="preserve"> izmaksas saskaņā ar netiešo izmaksu vienoto likmi 15% apmērā aprēķina no pielikuma 2.1.-2.7. kodu izdevumu summas</t>
    </r>
  </si>
  <si>
    <r>
      <rPr>
        <i/>
        <vertAlign val="superscript"/>
        <sz val="11"/>
        <color rgb="FF00B0F0"/>
        <rFont val="Calibri"/>
        <family val="2"/>
        <scheme val="minor"/>
      </rPr>
      <t>3</t>
    </r>
    <r>
      <rPr>
        <i/>
        <sz val="11"/>
        <color rgb="FF00B0F0"/>
        <rFont val="Calibri"/>
        <family val="2"/>
        <charset val="186"/>
        <scheme val="minor"/>
      </rPr>
      <t xml:space="preserve"> Novērtēšanas prēmijas izmaksu kolonnā "C" norāda iestādes iekšējās kartībās noteikto %. Proporcijas aprēķinam tiek ņemts Vispārējās regulas Nr. 2021/1060 55.panta 2.punkta a) apakšpunktam, kas nosaka, ka, lai noteiktu tiešās personāla izmaksas  stundas likmi, jaunākās dokumentētās darbaspēka gada bruto izmaksas dala ar 1720 stundām attiecībā uz personām, kas strādā pilnu slodzi, vai ar atbilstīgu proporcionālu daļu no 1720 stundām attiecībā uz personām, kas strādā nepilnu slodzi – konkrētā gada likme/1720 stundas = likme stundā (ieskaitot darba devēja valsts sociālās apdrošināšanas obligāto iemaksu). Aprēķina formula - amata vietai noteikto h likmi * 1720 h / 12 mēnešiem * novērtēšanas prēmijas % = nonāk pie novērtēšanas prēmijas pilna apmēra * konkrētā fiksētā maksājuma rezultāta sasniegšanā konkrētā amata vietas nostrādāto h proporcionālo daļu pret 100%. Piemērs, ja amata vietas h likme ir 18,26 euro, novērtēšanas prēmijas likme ir 65%, nostrādāto h skaits 10 h - 18,26 euro *1720 h / 12 mēneši *65% = 1701,22 euro/1720 * 10h = 9,89 euro</t>
    </r>
  </si>
  <si>
    <r>
      <rPr>
        <i/>
        <vertAlign val="superscript"/>
        <sz val="11"/>
        <color rgb="FF00B0F0"/>
        <rFont val="Calibri"/>
        <family val="2"/>
        <scheme val="minor"/>
      </rPr>
      <t>4</t>
    </r>
    <r>
      <rPr>
        <i/>
        <sz val="11"/>
        <color rgb="FF00B0F0"/>
        <rFont val="Calibri"/>
        <family val="2"/>
        <charset val="186"/>
        <scheme val="minor"/>
      </rPr>
      <t xml:space="preserve"> Atvaļinājuma pabalsta izmaksu kolonnā "C" norāda iestādes iekšējās kartībās noteikto %. Aprēķins analogs kā novērtēšanas prēmijas proporcionālās daļas noteikšanai</t>
    </r>
  </si>
  <si>
    <r>
      <rPr>
        <i/>
        <vertAlign val="superscript"/>
        <sz val="11"/>
        <color rgb="FF00B0F0"/>
        <rFont val="Calibri"/>
        <family val="2"/>
        <scheme val="minor"/>
      </rPr>
      <t>5</t>
    </r>
    <r>
      <rPr>
        <i/>
        <sz val="11"/>
        <color rgb="FF00B0F0"/>
        <rFont val="Calibri"/>
        <family val="2"/>
        <charset val="186"/>
        <scheme val="minor"/>
      </rPr>
      <t xml:space="preserve"> tabulas 2.8. - 2.11.kodā noteikto izmaksu vienību (euro) sadarbības parneris pamato ar iestādes iekšējiem dokumentiem un attiecīgo proporciju attiecina no projekta</t>
    </r>
  </si>
  <si>
    <r>
      <rPr>
        <i/>
        <vertAlign val="superscript"/>
        <sz val="11"/>
        <color rgb="FF00B0F0"/>
        <rFont val="Calibri"/>
        <family val="2"/>
        <scheme val="minor"/>
      </rPr>
      <t>6</t>
    </r>
    <r>
      <rPr>
        <i/>
        <sz val="11"/>
        <color rgb="FF00B0F0"/>
        <rFont val="Calibri"/>
        <family val="2"/>
        <charset val="186"/>
        <scheme val="minor"/>
      </rPr>
      <t xml:space="preserve"> Veselības apdrošināšanas izmaksu kolonnā "C" norāda aktuālā gada veselības apdrošināšanas polises cenu. Proporcijas aprēķinam tiek ņemts Vispārējās regulas Nr. 2021/1060 55.panta 2.punkta a) apakšpunkts. Aprēķina formula - veselības apdrošināšanas polises cenu/ 1720 stundām; noapaļo * ar konkrētajā fiksētajā maksājuma rezultātā vai starposma rezultātā nostrādāto visu darbinieku stundu kopskaitu. Piemēram, ja kopējais visu darbinieku nostrādātais stundu kopskaits fiksētā maksājuma rezultāta sasniegšanai ir 84 h, veselības polises cena ir 380 EUR, tad aprēķins ir šāds  380 euro/1720 h = 0,22 euro *84 h = 18,48 euro</t>
    </r>
  </si>
  <si>
    <r>
      <rPr>
        <i/>
        <vertAlign val="superscript"/>
        <sz val="11"/>
        <color rgb="FF00B0F0"/>
        <rFont val="Calibri"/>
        <family val="2"/>
        <scheme val="minor"/>
      </rPr>
      <t xml:space="preserve">7 </t>
    </r>
    <r>
      <rPr>
        <i/>
        <sz val="11"/>
        <color rgb="FF00B0F0"/>
        <rFont val="Calibri"/>
        <family val="2"/>
        <charset val="186"/>
        <scheme val="minor"/>
      </rPr>
      <t xml:space="preserve">Obligāto veselības pārbaužu izmaksu kolonnā "C" norāda aktuālo iestādes plānoto atbalsta apjomu, aprēķina formula analoga veselības apdrošināšanas proporcijas aprēķinam. Piemēram, ja kopējais visu darbinieku nostrādātais stundu kopskaits fiksētā maksājuma rezultāta sasniegšanai ir 84 h, obligāto veselības pārbaužu izmaksas 50 euro, tad aprēķins ir šāds - 50 euro / 1720 h = 0,03 euro * 84 h = 2,52 euro </t>
    </r>
  </si>
  <si>
    <r>
      <rPr>
        <i/>
        <vertAlign val="superscript"/>
        <sz val="11"/>
        <color rgb="FF00B0F0"/>
        <rFont val="Calibri"/>
        <family val="2"/>
        <scheme val="minor"/>
      </rPr>
      <t>8</t>
    </r>
    <r>
      <rPr>
        <i/>
        <sz val="11"/>
        <color rgb="FF00B0F0"/>
        <rFont val="Calibri"/>
        <family val="2"/>
        <charset val="186"/>
        <scheme val="minor"/>
      </rPr>
      <t xml:space="preserve"> Speciālo medicīnisko optisko redzes korekcijas līdzekļu kompensācijas izmaksu kolonnā "C" norāda aktuālo iestādes plānoto atbalsta apjomu, aprēķina formula analoga veselības apdrošināšanas proporcijas aprēķinam. Piemēram, ja kopējais visu darbinieku nostrādātais stundu kopskaits fiksētā maksājuma rezultāta sasniegšanai ir 84 h, obligāto veselības pārbaužu izmaksas 100 euro, tad aprēķins ir šāds - 100 euro /1720 h = 0,06 euro * 84 h = 5,04 euro </t>
    </r>
  </si>
  <si>
    <r>
      <rPr>
        <i/>
        <vertAlign val="superscript"/>
        <sz val="11"/>
        <color rgb="FF00B0F0"/>
        <rFont val="Calibri"/>
        <family val="2"/>
        <scheme val="minor"/>
      </rPr>
      <t>9</t>
    </r>
    <r>
      <rPr>
        <i/>
        <sz val="11"/>
        <color rgb="FF00B0F0"/>
        <rFont val="Calibri"/>
        <family val="2"/>
        <charset val="186"/>
        <scheme val="minor"/>
      </rPr>
      <t xml:space="preserve"> Darba vietas aprīkojuma iegādes vai nomas proporcijas aprēķinam tiek ņemts Vispārējās regulas Nr. 2021/1060 55.panta 2.punkta a) apakšpunkts. Aprēķina formula - kopējo atļauto finanšu apjomu darba vietas aprīkojumam/ projekta īstenošanas kopējo laiku gados/ 1720 h; noapaļo * ar konkrētajā fiksētajā maksājuma rezultātā vai starposma rezultātā nostrādāto visu darbinieku stundu skaitu.  Piemēram, ja kopējais visu darbinieku nostrādātais stundu skaits fiksētā maksājuma rezultāta sasniegšanai ir 84 h, darba vietas aprīkojuma vai nomas izmaksas 3000 euro, tad aprēķins ir šāds - 3000 euro / 5 gadi/ 1720 h = 0,35 euro * 84 h = 29,40 euro </t>
    </r>
  </si>
  <si>
    <r>
      <rPr>
        <i/>
        <vertAlign val="superscript"/>
        <sz val="11"/>
        <color rgb="FF00B0F0"/>
        <rFont val="Calibri"/>
        <family val="2"/>
        <scheme val="minor"/>
      </rPr>
      <t>10</t>
    </r>
    <r>
      <rPr>
        <i/>
        <sz val="11"/>
        <color rgb="FF00B0F0"/>
        <rFont val="Calibri"/>
        <family val="2"/>
        <charset val="186"/>
        <scheme val="minor"/>
      </rPr>
      <t xml:space="preserve"> komandējuma aprēķina piemērā dota summa divu dienu komandējumam ar vienu nakšņošanu ārpus Rīgas vienam cilvēkam. Aprēķins - 57 euro + 8 euro * 2 dienas = 73 euro</t>
    </r>
  </si>
  <si>
    <r>
      <rPr>
        <i/>
        <vertAlign val="superscript"/>
        <sz val="11"/>
        <color rgb="FF00B0F0"/>
        <rFont val="Calibri"/>
        <family val="2"/>
        <scheme val="minor"/>
      </rPr>
      <t>2</t>
    </r>
    <r>
      <rPr>
        <i/>
        <sz val="11"/>
        <color rgb="FF00B0F0"/>
        <rFont val="Calibri"/>
        <family val="2"/>
        <charset val="186"/>
        <scheme val="minor"/>
      </rPr>
      <t xml:space="preserve"> procenti noteikti atbilstoši nacionālajam normatīvajam regulējumam un sadarbības partnera iekšējiem normatīvajiem dokumentiem</t>
    </r>
  </si>
  <si>
    <t>2.pielikums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</si>
</sst>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0"/>
      <name val="Calibri"/>
      <family val="2"/>
      <charset val="186"/>
      <scheme val="minor"/>
    </font>
    <font>
      <b/>
      <sz val="11"/>
      <name val="Calibri"/>
      <family val="2"/>
      <charset val="186"/>
      <scheme val="minor"/>
    </font>
    <font>
      <sz val="11"/>
      <name val="Calibri"/>
      <family val="2"/>
      <charset val="186"/>
      <scheme val="minor"/>
    </font>
    <font>
      <i/>
      <sz val="11"/>
      <color rgb="FF00B0F0"/>
      <name val="Calibri"/>
      <family val="2"/>
      <charset val="186"/>
      <scheme val="minor"/>
    </font>
    <font>
      <sz val="11"/>
      <color rgb="FF00B0F0"/>
      <name val="Calibri"/>
      <family val="2"/>
      <charset val="186"/>
      <scheme val="minor"/>
    </font>
    <font>
      <b/>
      <sz val="11"/>
      <color rgb="FF00B0F0"/>
      <name val="Calibri"/>
      <family val="2"/>
      <charset val="186"/>
      <scheme val="minor"/>
    </font>
    <font>
      <b/>
      <i/>
      <sz val="18"/>
      <color rgb="FF00B0F0"/>
      <name val="Calibri"/>
      <family val="2"/>
      <charset val="186"/>
      <scheme val="minor"/>
    </font>
    <font>
      <i/>
      <sz val="11"/>
      <name val="Calibri"/>
      <family val="2"/>
      <charset val="186"/>
      <scheme val="minor"/>
    </font>
    <font>
      <b/>
      <i/>
      <sz val="11"/>
      <color rgb="FF00B0F0"/>
      <name val="Calibri"/>
      <family val="2"/>
      <charset val="186"/>
      <scheme val="minor"/>
    </font>
    <font>
      <b/>
      <sz val="11"/>
      <color theme="1"/>
      <name val="Calibri"/>
      <family val="2"/>
      <charset val="186"/>
      <scheme val="minor"/>
    </font>
    <font>
      <sz val="11"/>
      <color theme="1"/>
      <name val="Calibri"/>
      <family val="2"/>
      <scheme val="minor"/>
    </font>
    <font>
      <b/>
      <i/>
      <sz val="11"/>
      <name val="Calibri"/>
      <family val="2"/>
      <charset val="186"/>
      <scheme val="minor"/>
    </font>
    <font>
      <vertAlign val="superscript"/>
      <sz val="11"/>
      <name val="Calibri"/>
      <family val="2"/>
      <scheme val="minor"/>
    </font>
    <font>
      <i/>
      <vertAlign val="superscript"/>
      <sz val="11"/>
      <color rgb="FF00B0F0"/>
      <name val="Calibri"/>
      <family val="2"/>
      <scheme val="minor"/>
    </font>
    <font>
      <i/>
      <sz val="11"/>
      <color rgb="FF00B0F0"/>
      <name val="Calibri"/>
      <family val="2"/>
      <scheme val="minor"/>
    </font>
  </fonts>
  <fills count="8">
    <fill>
      <patternFill patternType="none"/>
    </fill>
    <fill>
      <patternFill patternType="gray125"/>
    </fill>
    <fill>
      <patternFill patternType="solid">
        <fgColor theme="8"/>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9" tint="0.79998168889431442"/>
        <bgColor indexed="64"/>
      </patternFill>
    </fill>
  </fills>
  <borders count="64">
    <border>
      <left/>
      <right/>
      <top/>
      <bottom/>
      <diagonal/>
    </border>
    <border>
      <left/>
      <right style="hair">
        <color auto="1"/>
      </right>
      <top style="thin">
        <color indexed="64"/>
      </top>
      <bottom style="hair">
        <color auto="1"/>
      </bottom>
      <diagonal/>
    </border>
    <border>
      <left style="thin">
        <color indexed="64"/>
      </left>
      <right style="thin">
        <color indexed="64"/>
      </right>
      <top style="thin">
        <color indexed="64"/>
      </top>
      <bottom style="hair">
        <color auto="1"/>
      </bottom>
      <diagonal/>
    </border>
    <border>
      <left style="hair">
        <color auto="1"/>
      </left>
      <right style="hair">
        <color auto="1"/>
      </right>
      <top style="thin">
        <color indexed="64"/>
      </top>
      <bottom style="hair">
        <color auto="1"/>
      </bottom>
      <diagonal/>
    </border>
    <border>
      <left/>
      <right style="hair">
        <color auto="1"/>
      </right>
      <top/>
      <bottom/>
      <diagonal/>
    </border>
    <border>
      <left style="hair">
        <color auto="1"/>
      </left>
      <right/>
      <top/>
      <bottom/>
      <diagonal/>
    </border>
    <border>
      <left style="thin">
        <color indexed="64"/>
      </left>
      <right style="thin">
        <color indexed="64"/>
      </right>
      <top/>
      <bottom/>
      <diagonal/>
    </border>
    <border>
      <left style="thin">
        <color indexed="64"/>
      </left>
      <right style="hair">
        <color auto="1"/>
      </right>
      <top/>
      <bottom/>
      <diagonal/>
    </border>
    <border>
      <left style="hair">
        <color indexed="64"/>
      </left>
      <right style="hair">
        <color indexed="64"/>
      </right>
      <top/>
      <bottom/>
      <diagonal/>
    </border>
    <border>
      <left style="thin">
        <color indexed="64"/>
      </left>
      <right/>
      <top/>
      <bottom/>
      <diagonal/>
    </border>
    <border>
      <left/>
      <right style="hair">
        <color auto="1"/>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auto="1"/>
      </right>
      <top style="thin">
        <color indexed="64"/>
      </top>
      <bottom style="thin">
        <color indexed="64"/>
      </bottom>
      <diagonal/>
    </border>
    <border>
      <left style="thin">
        <color indexed="64"/>
      </left>
      <right/>
      <top style="thin">
        <color indexed="64"/>
      </top>
      <bottom style="thin">
        <color indexed="64"/>
      </bottom>
      <diagonal/>
    </border>
    <border>
      <left/>
      <right style="hair">
        <color auto="1"/>
      </right>
      <top/>
      <bottom style="hair">
        <color auto="1"/>
      </bottom>
      <diagonal/>
    </border>
    <border>
      <left style="hair">
        <color auto="1"/>
      </left>
      <right/>
      <top/>
      <bottom style="hair">
        <color auto="1"/>
      </bottom>
      <diagonal/>
    </border>
    <border>
      <left style="thin">
        <color indexed="64"/>
      </left>
      <right style="hair">
        <color auto="1"/>
      </right>
      <top/>
      <bottom style="hair">
        <color indexed="64"/>
      </bottom>
      <diagonal/>
    </border>
    <border>
      <left style="hair">
        <color indexed="64"/>
      </left>
      <right style="hair">
        <color indexed="64"/>
      </right>
      <top/>
      <bottom style="hair">
        <color indexed="64"/>
      </bottom>
      <diagonal/>
    </border>
    <border>
      <left style="thin">
        <color indexed="64"/>
      </left>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style="thin">
        <color indexed="64"/>
      </left>
      <right style="thin">
        <color indexed="64"/>
      </right>
      <top style="hair">
        <color auto="1"/>
      </top>
      <bottom style="hair">
        <color auto="1"/>
      </bottom>
      <diagonal/>
    </border>
    <border>
      <left style="thin">
        <color indexed="64"/>
      </left>
      <right style="hair">
        <color auto="1"/>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auto="1"/>
      </top>
      <bottom style="hair">
        <color auto="1"/>
      </bottom>
      <diagonal/>
    </border>
    <border>
      <left/>
      <right style="hair">
        <color auto="1"/>
      </right>
      <top style="hair">
        <color auto="1"/>
      </top>
      <bottom/>
      <diagonal/>
    </border>
    <border>
      <left style="hair">
        <color auto="1"/>
      </left>
      <right/>
      <top style="hair">
        <color auto="1"/>
      </top>
      <bottom/>
      <diagonal/>
    </border>
    <border>
      <left style="thin">
        <color indexed="64"/>
      </left>
      <right style="hair">
        <color auto="1"/>
      </right>
      <top style="hair">
        <color indexed="64"/>
      </top>
      <bottom/>
      <diagonal/>
    </border>
    <border>
      <left style="hair">
        <color indexed="64"/>
      </left>
      <right style="hair">
        <color indexed="64"/>
      </right>
      <top style="hair">
        <color indexed="64"/>
      </top>
      <bottom/>
      <diagonal/>
    </border>
    <border>
      <left style="thin">
        <color indexed="64"/>
      </left>
      <right/>
      <top style="hair">
        <color auto="1"/>
      </top>
      <bottom/>
      <diagonal/>
    </border>
    <border>
      <left/>
      <right/>
      <top style="hair">
        <color auto="1"/>
      </top>
      <bottom style="hair">
        <color auto="1"/>
      </bottom>
      <diagonal/>
    </border>
    <border>
      <left/>
      <right style="thin">
        <color indexed="64"/>
      </right>
      <top style="hair">
        <color auto="1"/>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right/>
      <top style="thin">
        <color indexed="64"/>
      </top>
      <bottom style="thin">
        <color indexed="64"/>
      </bottom>
      <diagonal/>
    </border>
    <border>
      <left style="thin">
        <color rgb="FF000000"/>
      </left>
      <right style="thin">
        <color rgb="FF000000"/>
      </right>
      <top style="dotted">
        <color rgb="FF000000"/>
      </top>
      <bottom style="dotted">
        <color rgb="FF000000"/>
      </bottom>
      <diagonal/>
    </border>
    <border>
      <left style="thin">
        <color indexed="64"/>
      </left>
      <right/>
      <top style="thin">
        <color indexed="64"/>
      </top>
      <bottom style="hair">
        <color auto="1"/>
      </bottom>
      <diagonal/>
    </border>
    <border>
      <left/>
      <right/>
      <top/>
      <bottom style="hair">
        <color auto="1"/>
      </bottom>
      <diagonal/>
    </border>
    <border>
      <left/>
      <right/>
      <top style="hair">
        <color auto="1"/>
      </top>
      <bottom/>
      <diagonal/>
    </border>
    <border>
      <left style="thin">
        <color rgb="FF000000"/>
      </left>
      <right style="thin">
        <color rgb="FF000000"/>
      </right>
      <top style="hair">
        <color rgb="FF000000"/>
      </top>
      <bottom style="dotted">
        <color rgb="FF000000"/>
      </bottom>
      <diagonal/>
    </border>
    <border>
      <left style="thin">
        <color rgb="FF000000"/>
      </left>
      <right style="thin">
        <color indexed="64"/>
      </right>
      <top style="hair">
        <color auto="1"/>
      </top>
      <bottom style="hair">
        <color rgb="FF000000"/>
      </bottom>
      <diagonal/>
    </border>
    <border>
      <left style="thin">
        <color rgb="FF000000"/>
      </left>
      <right style="thin">
        <color indexed="64"/>
      </right>
      <top style="hair">
        <color rgb="FF000000"/>
      </top>
      <bottom style="hair">
        <color rgb="FF000000"/>
      </bottom>
      <diagonal/>
    </border>
    <border>
      <left style="hair">
        <color auto="1"/>
      </left>
      <right style="thin">
        <color indexed="64"/>
      </right>
      <top/>
      <bottom/>
      <diagonal/>
    </border>
    <border>
      <left style="hair">
        <color auto="1"/>
      </left>
      <right style="thin">
        <color indexed="64"/>
      </right>
      <top/>
      <bottom style="hair">
        <color auto="1"/>
      </bottom>
      <diagonal/>
    </border>
    <border>
      <left style="hair">
        <color auto="1"/>
      </left>
      <right style="thin">
        <color indexed="64"/>
      </right>
      <top style="hair">
        <color auto="1"/>
      </top>
      <bottom style="hair">
        <color auto="1"/>
      </bottom>
      <diagonal/>
    </border>
    <border>
      <left style="hair">
        <color auto="1"/>
      </left>
      <right style="thin">
        <color indexed="64"/>
      </right>
      <top style="hair">
        <color auto="1"/>
      </top>
      <bottom/>
      <diagonal/>
    </border>
    <border>
      <left/>
      <right style="thin">
        <color indexed="64"/>
      </right>
      <top style="thin">
        <color indexed="64"/>
      </top>
      <bottom style="thin">
        <color indexed="64"/>
      </bottom>
      <diagonal/>
    </border>
    <border>
      <left style="hair">
        <color auto="1"/>
      </left>
      <right/>
      <top style="thin">
        <color indexed="64"/>
      </top>
      <bottom style="hair">
        <color auto="1"/>
      </bottom>
      <diagonal/>
    </border>
    <border>
      <left style="hair">
        <color indexed="64"/>
      </left>
      <right/>
      <top/>
      <bottom style="thin">
        <color indexed="64"/>
      </bottom>
      <diagonal/>
    </border>
    <border>
      <left style="hair">
        <color auto="1"/>
      </left>
      <right/>
      <top style="thin">
        <color indexed="64"/>
      </top>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dotted">
        <color rgb="FF000000"/>
      </top>
      <bottom/>
      <diagonal/>
    </border>
    <border>
      <left/>
      <right style="thin">
        <color rgb="FF000000"/>
      </right>
      <top style="hair">
        <color indexed="64"/>
      </top>
      <bottom style="hair">
        <color indexed="64"/>
      </bottom>
      <diagonal/>
    </border>
    <border>
      <left/>
      <right style="thin">
        <color rgb="FF000000"/>
      </right>
      <top style="hair">
        <color indexed="64"/>
      </top>
      <bottom/>
      <diagonal/>
    </border>
    <border>
      <left style="thin">
        <color rgb="FF000000"/>
      </left>
      <right style="thin">
        <color rgb="FF000000"/>
      </right>
      <top style="hair">
        <color rgb="FF000000"/>
      </top>
      <bottom/>
      <diagonal/>
    </border>
    <border>
      <left style="thin">
        <color rgb="FF000000"/>
      </left>
      <right style="thin">
        <color indexed="64"/>
      </right>
      <top style="hair">
        <color rgb="FF000000"/>
      </top>
      <bottom/>
      <diagonal/>
    </border>
    <border>
      <left style="thin">
        <color rgb="FF000000"/>
      </left>
      <right style="thin">
        <color rgb="FF000000"/>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auto="1"/>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rgb="FF000000"/>
      </left>
      <right style="thin">
        <color rgb="FF000000"/>
      </right>
      <top/>
      <bottom/>
      <diagonal/>
    </border>
    <border>
      <left/>
      <right style="hair">
        <color auto="1"/>
      </right>
      <top/>
      <bottom style="thin">
        <color indexed="64"/>
      </bottom>
      <diagonal/>
    </border>
    <border>
      <left style="thin">
        <color indexed="64"/>
      </left>
      <right style="thin">
        <color indexed="64"/>
      </right>
      <top style="hair">
        <color auto="1"/>
      </top>
      <bottom/>
      <diagonal/>
    </border>
  </borders>
  <cellStyleXfs count="2">
    <xf numFmtId="0" fontId="0" fillId="0" borderId="0"/>
    <xf numFmtId="9" fontId="11" fillId="0" borderId="0" applyFont="0" applyFill="0" applyBorder="0" applyAlignment="0" applyProtection="0"/>
  </cellStyleXfs>
  <cellXfs count="218">
    <xf numFmtId="0" fontId="0" fillId="0" borderId="0" xfId="0"/>
    <xf numFmtId="0" fontId="3" fillId="0" borderId="6" xfId="0" applyFont="1" applyBorder="1" applyAlignment="1">
      <alignment vertical="center" wrapText="1"/>
    </xf>
    <xf numFmtId="0" fontId="3" fillId="0" borderId="8" xfId="0" applyFont="1" applyBorder="1" applyAlignment="1">
      <alignment horizontal="center" vertical="center" wrapText="1"/>
    </xf>
    <xf numFmtId="0" fontId="3" fillId="0" borderId="5" xfId="0" applyFont="1" applyBorder="1" applyAlignment="1">
      <alignment horizontal="center" vertical="center" wrapText="1"/>
    </xf>
    <xf numFmtId="0" fontId="2" fillId="3" borderId="11" xfId="0" applyFont="1" applyFill="1" applyBorder="1" applyAlignment="1">
      <alignment vertical="center" wrapText="1"/>
    </xf>
    <xf numFmtId="0" fontId="3" fillId="0" borderId="17"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1" xfId="0" applyFont="1" applyBorder="1" applyAlignment="1">
      <alignment vertical="center" wrapText="1"/>
    </xf>
    <xf numFmtId="0" fontId="3" fillId="0" borderId="23"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8" xfId="0" applyFont="1" applyBorder="1" applyAlignment="1">
      <alignment horizontal="center" vertical="center" wrapText="1"/>
    </xf>
    <xf numFmtId="4" fontId="2" fillId="4" borderId="11" xfId="0" applyNumberFormat="1" applyFont="1" applyFill="1" applyBorder="1" applyAlignment="1">
      <alignment horizontal="right" vertical="center" wrapText="1"/>
    </xf>
    <xf numFmtId="49" fontId="3" fillId="0" borderId="34" xfId="0" applyNumberFormat="1" applyFont="1" applyBorder="1" applyAlignment="1">
      <alignment horizontal="center" vertical="center" wrapText="1"/>
    </xf>
    <xf numFmtId="49" fontId="2" fillId="3" borderId="34" xfId="0" applyNumberFormat="1" applyFont="1" applyFill="1" applyBorder="1" applyAlignment="1">
      <alignment horizontal="center" vertical="center" wrapText="1"/>
    </xf>
    <xf numFmtId="49" fontId="3" fillId="0" borderId="32" xfId="0" applyNumberFormat="1" applyFont="1" applyBorder="1" applyAlignment="1">
      <alignment horizontal="center" vertical="center" wrapText="1"/>
    </xf>
    <xf numFmtId="49" fontId="3" fillId="0" borderId="30" xfId="0" applyNumberFormat="1" applyFont="1" applyBorder="1" applyAlignment="1">
      <alignment horizontal="center" vertical="center" wrapText="1"/>
    </xf>
    <xf numFmtId="0" fontId="3" fillId="0" borderId="35" xfId="0" applyFont="1" applyBorder="1" applyAlignment="1">
      <alignment horizontal="left" vertical="center" wrapText="1"/>
    </xf>
    <xf numFmtId="0" fontId="1" fillId="2" borderId="36"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3" fillId="0" borderId="39" xfId="0" applyFont="1" applyBorder="1" applyAlignment="1">
      <alignment horizontal="left" vertical="center" wrapText="1"/>
    </xf>
    <xf numFmtId="0" fontId="3" fillId="4" borderId="11"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4" xfId="0" applyFont="1" applyBorder="1" applyAlignment="1">
      <alignment vertical="center" wrapText="1"/>
    </xf>
    <xf numFmtId="0" fontId="3" fillId="0" borderId="14"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5" xfId="0" applyFont="1" applyBorder="1" applyAlignment="1">
      <alignment horizontal="center" vertical="center" wrapText="1"/>
    </xf>
    <xf numFmtId="0" fontId="2" fillId="3" borderId="12" xfId="0" applyFont="1" applyFill="1" applyBorder="1" applyAlignment="1">
      <alignment horizontal="center" vertical="center" wrapText="1"/>
    </xf>
    <xf numFmtId="2" fontId="0" fillId="0" borderId="0" xfId="0" applyNumberFormat="1"/>
    <xf numFmtId="0" fontId="3" fillId="0" borderId="29" xfId="0" applyFont="1" applyBorder="1" applyAlignment="1">
      <alignment horizontal="center" vertical="center" wrapText="1"/>
    </xf>
    <xf numFmtId="0" fontId="0" fillId="4" borderId="11" xfId="0" applyFill="1" applyBorder="1"/>
    <xf numFmtId="0" fontId="3" fillId="0" borderId="9" xfId="0" applyFont="1" applyBorder="1" applyAlignment="1">
      <alignment horizontal="center" vertical="center" wrapText="1"/>
    </xf>
    <xf numFmtId="9" fontId="3" fillId="0" borderId="7" xfId="0" applyNumberFormat="1" applyFont="1" applyBorder="1" applyAlignment="1">
      <alignment horizontal="center" vertical="center" wrapText="1"/>
    </xf>
    <xf numFmtId="0" fontId="3" fillId="0" borderId="4" xfId="0" applyFont="1" applyBorder="1" applyAlignment="1">
      <alignment horizontal="center" vertical="center" wrapText="1"/>
    </xf>
    <xf numFmtId="9" fontId="3" fillId="0" borderId="8" xfId="0" applyNumberFormat="1" applyFont="1" applyBorder="1" applyAlignment="1">
      <alignment horizontal="center" vertical="center" wrapText="1"/>
    </xf>
    <xf numFmtId="0" fontId="2" fillId="3" borderId="13" xfId="0" applyFont="1" applyFill="1" applyBorder="1" applyAlignment="1">
      <alignment horizontal="center" vertical="center" wrapText="1"/>
    </xf>
    <xf numFmtId="0" fontId="0" fillId="5" borderId="0" xfId="0" applyFill="1"/>
    <xf numFmtId="0" fontId="1" fillId="5" borderId="0" xfId="0" applyFont="1" applyFill="1"/>
    <xf numFmtId="0" fontId="2" fillId="3" borderId="11" xfId="0" applyFont="1" applyFill="1" applyBorder="1" applyAlignment="1">
      <alignment horizontal="center" vertical="center" wrapText="1"/>
    </xf>
    <xf numFmtId="0" fontId="4" fillId="0" borderId="18"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0" xfId="0" applyFont="1" applyAlignment="1">
      <alignment horizontal="center" vertical="center" wrapText="1"/>
    </xf>
    <xf numFmtId="0" fontId="4" fillId="0" borderId="41" xfId="0" applyFont="1" applyBorder="1" applyAlignment="1">
      <alignment horizontal="center" vertical="center" wrapText="1"/>
    </xf>
    <xf numFmtId="2" fontId="4" fillId="0" borderId="14" xfId="0" applyNumberFormat="1" applyFont="1" applyBorder="1" applyAlignment="1">
      <alignment horizontal="center" vertical="center" wrapText="1"/>
    </xf>
    <xf numFmtId="0" fontId="4" fillId="0" borderId="17" xfId="0" applyFont="1" applyBorder="1" applyAlignment="1">
      <alignment horizontal="center" vertical="center" wrapText="1"/>
    </xf>
    <xf numFmtId="2" fontId="4" fillId="0" borderId="15" xfId="0" applyNumberFormat="1" applyFont="1" applyBorder="1" applyAlignment="1">
      <alignment horizontal="center" vertical="center" wrapText="1"/>
    </xf>
    <xf numFmtId="0" fontId="4" fillId="0" borderId="16"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6" xfId="0" applyFont="1" applyBorder="1" applyAlignment="1">
      <alignment horizontal="center" vertical="center" wrapText="1"/>
    </xf>
    <xf numFmtId="2" fontId="4" fillId="0" borderId="22" xfId="0" applyNumberFormat="1" applyFont="1" applyBorder="1" applyAlignment="1">
      <alignment horizontal="center" vertical="center" wrapText="1"/>
    </xf>
    <xf numFmtId="2" fontId="4" fillId="0" borderId="24" xfId="0" applyNumberFormat="1" applyFont="1" applyBorder="1" applyAlignment="1">
      <alignment horizontal="center"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25" xfId="0" applyFont="1" applyBorder="1" applyAlignment="1">
      <alignment horizontal="center" vertical="center" wrapText="1"/>
    </xf>
    <xf numFmtId="2" fontId="6" fillId="4" borderId="11" xfId="0" applyNumberFormat="1" applyFont="1" applyFill="1" applyBorder="1"/>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7" xfId="0" applyFont="1" applyBorder="1" applyAlignment="1">
      <alignment horizontal="center" vertical="center" wrapText="1"/>
    </xf>
    <xf numFmtId="0" fontId="0" fillId="4" borderId="11" xfId="0" applyFill="1" applyBorder="1" applyAlignment="1">
      <alignment horizontal="center" vertical="center"/>
    </xf>
    <xf numFmtId="0" fontId="0" fillId="5" borderId="0" xfId="0" applyFill="1" applyAlignment="1">
      <alignment horizontal="center" vertical="center"/>
    </xf>
    <xf numFmtId="0" fontId="0" fillId="0" borderId="0" xfId="0" applyAlignment="1">
      <alignment horizontal="center" vertical="center"/>
    </xf>
    <xf numFmtId="0" fontId="3" fillId="0" borderId="24" xfId="0" applyFont="1" applyBorder="1" applyAlignment="1">
      <alignment horizontal="center" vertical="center" wrapText="1"/>
    </xf>
    <xf numFmtId="0" fontId="3" fillId="0" borderId="45" xfId="0" applyFont="1" applyBorder="1" applyAlignment="1">
      <alignment horizontal="center" vertical="center" wrapText="1"/>
    </xf>
    <xf numFmtId="0" fontId="0" fillId="0" borderId="0" xfId="0" applyAlignment="1">
      <alignment horizontal="center"/>
    </xf>
    <xf numFmtId="0" fontId="1" fillId="2" borderId="31" xfId="0" applyFont="1" applyFill="1" applyBorder="1" applyAlignment="1">
      <alignment horizontal="center" vertical="center" wrapText="1"/>
    </xf>
    <xf numFmtId="9" fontId="3" fillId="0" borderId="0" xfId="0" applyNumberFormat="1" applyFont="1" applyAlignment="1">
      <alignment horizontal="center" vertical="center" wrapText="1"/>
    </xf>
    <xf numFmtId="0" fontId="2" fillId="3" borderId="10" xfId="0" applyFont="1" applyFill="1" applyBorder="1" applyAlignment="1">
      <alignment horizontal="center" vertical="center" wrapText="1"/>
    </xf>
    <xf numFmtId="0" fontId="4" fillId="0" borderId="37"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8" xfId="0" applyFont="1" applyBorder="1" applyAlignment="1">
      <alignment horizontal="center" vertical="center" wrapText="1"/>
    </xf>
    <xf numFmtId="0" fontId="0" fillId="4" borderId="46" xfId="0" applyFill="1" applyBorder="1"/>
    <xf numFmtId="2" fontId="4" fillId="0" borderId="43" xfId="0" applyNumberFormat="1" applyFont="1" applyBorder="1" applyAlignment="1">
      <alignment horizontal="center" vertical="center" wrapText="1"/>
    </xf>
    <xf numFmtId="2" fontId="4" fillId="0" borderId="44" xfId="0" applyNumberFormat="1" applyFont="1" applyBorder="1" applyAlignment="1">
      <alignment horizontal="center" vertical="center" wrapText="1"/>
    </xf>
    <xf numFmtId="0" fontId="3" fillId="0" borderId="0" xfId="0" applyFont="1" applyAlignment="1">
      <alignment horizontal="center" vertical="center" wrapText="1"/>
    </xf>
    <xf numFmtId="0" fontId="3" fillId="0" borderId="37"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8" xfId="0" applyFont="1" applyBorder="1" applyAlignment="1">
      <alignment horizontal="center" vertical="center" wrapText="1"/>
    </xf>
    <xf numFmtId="0" fontId="0" fillId="4" borderId="13" xfId="0" applyFill="1" applyBorder="1"/>
    <xf numFmtId="2" fontId="8" fillId="0" borderId="43" xfId="0" applyNumberFormat="1" applyFont="1" applyBorder="1" applyAlignment="1">
      <alignment horizontal="center" vertical="center" wrapText="1"/>
    </xf>
    <xf numFmtId="2" fontId="8" fillId="0" borderId="44" xfId="0" applyNumberFormat="1" applyFont="1" applyBorder="1" applyAlignment="1">
      <alignment horizontal="center" vertical="center" wrapText="1"/>
    </xf>
    <xf numFmtId="2" fontId="2" fillId="4" borderId="11" xfId="0" applyNumberFormat="1" applyFont="1" applyFill="1" applyBorder="1"/>
    <xf numFmtId="0" fontId="3" fillId="0" borderId="48"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9" xfId="0" applyFont="1" applyBorder="1" applyAlignment="1">
      <alignment horizontal="center" vertical="center" wrapText="1"/>
    </xf>
    <xf numFmtId="0" fontId="0" fillId="4" borderId="13" xfId="0" applyFill="1" applyBorder="1" applyAlignment="1">
      <alignment horizontal="center" vertical="center"/>
    </xf>
    <xf numFmtId="2" fontId="1" fillId="5" borderId="0" xfId="0" applyNumberFormat="1" applyFont="1" applyFill="1"/>
    <xf numFmtId="2" fontId="9" fillId="0" borderId="15" xfId="0" applyNumberFormat="1" applyFont="1" applyBorder="1" applyAlignment="1">
      <alignment horizontal="center" vertical="center" wrapText="1"/>
    </xf>
    <xf numFmtId="2" fontId="2" fillId="4" borderId="11" xfId="0" applyNumberFormat="1" applyFont="1" applyFill="1" applyBorder="1" applyAlignment="1">
      <alignment horizontal="right" vertical="center" wrapText="1"/>
    </xf>
    <xf numFmtId="2" fontId="3" fillId="4" borderId="11" xfId="0" applyNumberFormat="1" applyFont="1" applyFill="1" applyBorder="1"/>
    <xf numFmtId="0" fontId="3" fillId="0" borderId="51" xfId="0" applyFont="1" applyBorder="1" applyAlignment="1">
      <alignment horizontal="left" vertical="center" wrapText="1"/>
    </xf>
    <xf numFmtId="0" fontId="3" fillId="0" borderId="50" xfId="0" applyFont="1" applyBorder="1" applyAlignment="1">
      <alignment horizontal="left" vertical="center" wrapText="1"/>
    </xf>
    <xf numFmtId="49" fontId="3" fillId="0" borderId="38" xfId="0" applyNumberFormat="1" applyFont="1" applyBorder="1" applyAlignment="1">
      <alignment horizontal="center" vertical="center" wrapText="1"/>
    </xf>
    <xf numFmtId="49" fontId="3" fillId="0" borderId="52" xfId="0" applyNumberFormat="1" applyFont="1" applyBorder="1" applyAlignment="1">
      <alignment horizontal="center" vertical="center" wrapText="1"/>
    </xf>
    <xf numFmtId="49" fontId="3" fillId="0" borderId="53" xfId="0" applyNumberFormat="1" applyFont="1" applyBorder="1" applyAlignment="1">
      <alignment horizontal="center" vertical="center" wrapText="1"/>
    </xf>
    <xf numFmtId="0" fontId="3" fillId="0" borderId="54" xfId="0" applyFont="1" applyBorder="1" applyAlignment="1">
      <alignment horizontal="left" vertical="center" wrapText="1"/>
    </xf>
    <xf numFmtId="0" fontId="3" fillId="0" borderId="56" xfId="0" applyFont="1" applyBorder="1" applyAlignment="1">
      <alignment horizontal="left" vertical="center" wrapText="1"/>
    </xf>
    <xf numFmtId="2" fontId="4" fillId="0" borderId="28" xfId="0" applyNumberFormat="1" applyFont="1" applyBorder="1" applyAlignment="1">
      <alignment horizontal="center" vertical="center" wrapText="1"/>
    </xf>
    <xf numFmtId="2" fontId="4" fillId="0" borderId="4" xfId="0" applyNumberFormat="1" applyFont="1" applyBorder="1" applyAlignment="1">
      <alignment horizontal="center" vertical="center" wrapText="1"/>
    </xf>
    <xf numFmtId="0" fontId="4" fillId="0" borderId="55" xfId="0" applyFont="1" applyBorder="1" applyAlignment="1">
      <alignment horizontal="center" vertical="center" wrapText="1"/>
    </xf>
    <xf numFmtId="2" fontId="4" fillId="0" borderId="42" xfId="0" applyNumberFormat="1" applyFont="1" applyBorder="1" applyAlignment="1">
      <alignment horizontal="center" vertical="center" wrapText="1"/>
    </xf>
    <xf numFmtId="2" fontId="4" fillId="0" borderId="5" xfId="0" applyNumberFormat="1" applyFont="1" applyBorder="1" applyAlignment="1">
      <alignment horizontal="center" vertical="center" wrapText="1"/>
    </xf>
    <xf numFmtId="2" fontId="8" fillId="0" borderId="42" xfId="0" applyNumberFormat="1" applyFont="1" applyBorder="1" applyAlignment="1">
      <alignment horizontal="center" vertical="center" wrapText="1"/>
    </xf>
    <xf numFmtId="49" fontId="2" fillId="3" borderId="57" xfId="0" applyNumberFormat="1" applyFont="1" applyFill="1" applyBorder="1" applyAlignment="1">
      <alignment horizontal="center" vertical="center" wrapText="1"/>
    </xf>
    <xf numFmtId="0" fontId="2" fillId="3" borderId="57" xfId="0" applyFont="1" applyFill="1" applyBorder="1" applyAlignment="1">
      <alignment horizontal="left" vertical="center" wrapText="1"/>
    </xf>
    <xf numFmtId="0" fontId="2" fillId="3" borderId="57" xfId="0" applyFont="1" applyFill="1" applyBorder="1" applyAlignment="1">
      <alignment horizontal="center" vertical="center" wrapText="1"/>
    </xf>
    <xf numFmtId="0" fontId="2" fillId="3" borderId="58" xfId="0" applyFont="1" applyFill="1" applyBorder="1" applyAlignment="1">
      <alignment horizontal="center" vertical="center" wrapText="1"/>
    </xf>
    <xf numFmtId="0" fontId="2" fillId="3" borderId="59" xfId="0" applyFont="1" applyFill="1" applyBorder="1" applyAlignment="1">
      <alignment horizontal="center" vertical="center" wrapText="1"/>
    </xf>
    <xf numFmtId="0" fontId="2" fillId="3" borderId="60" xfId="0" applyFont="1" applyFill="1" applyBorder="1" applyAlignment="1">
      <alignment horizontal="center" vertical="center" wrapText="1"/>
    </xf>
    <xf numFmtId="49" fontId="3" fillId="6" borderId="11" xfId="0" applyNumberFormat="1" applyFont="1" applyFill="1" applyBorder="1" applyAlignment="1">
      <alignment horizontal="center" vertical="center" wrapText="1"/>
    </xf>
    <xf numFmtId="0" fontId="4" fillId="6" borderId="11" xfId="0" applyFont="1" applyFill="1" applyBorder="1" applyAlignment="1">
      <alignment horizontal="center" vertical="center" wrapText="1"/>
    </xf>
    <xf numFmtId="2" fontId="4" fillId="6" borderId="11" xfId="0" applyNumberFormat="1" applyFont="1" applyFill="1" applyBorder="1" applyAlignment="1">
      <alignment horizontal="center" vertical="center" wrapText="1"/>
    </xf>
    <xf numFmtId="0" fontId="3" fillId="6" borderId="11" xfId="0" applyFont="1" applyFill="1" applyBorder="1" applyAlignment="1">
      <alignment horizontal="center" vertical="center" wrapText="1"/>
    </xf>
    <xf numFmtId="2" fontId="8" fillId="6" borderId="11" xfId="0" applyNumberFormat="1" applyFont="1" applyFill="1" applyBorder="1" applyAlignment="1">
      <alignment horizontal="center" vertical="center" wrapText="1"/>
    </xf>
    <xf numFmtId="0" fontId="0" fillId="6" borderId="11" xfId="0" applyFill="1" applyBorder="1"/>
    <xf numFmtId="49" fontId="2" fillId="6" borderId="11" xfId="0" applyNumberFormat="1" applyFont="1" applyFill="1" applyBorder="1" applyAlignment="1">
      <alignment horizontal="center" vertical="center" wrapText="1"/>
    </xf>
    <xf numFmtId="2" fontId="9" fillId="0" borderId="5" xfId="0" applyNumberFormat="1" applyFont="1" applyBorder="1" applyAlignment="1">
      <alignment horizontal="center" vertical="center" wrapText="1"/>
    </xf>
    <xf numFmtId="0" fontId="4" fillId="0" borderId="7" xfId="0" applyFont="1" applyBorder="1" applyAlignment="1">
      <alignment horizontal="center" vertical="center" wrapText="1"/>
    </xf>
    <xf numFmtId="2" fontId="9" fillId="6" borderId="11" xfId="0" applyNumberFormat="1" applyFont="1" applyFill="1" applyBorder="1" applyAlignment="1">
      <alignment horizontal="center" vertical="center" wrapText="1"/>
    </xf>
    <xf numFmtId="49" fontId="3" fillId="7" borderId="38" xfId="0" applyNumberFormat="1" applyFont="1" applyFill="1" applyBorder="1" applyAlignment="1">
      <alignment horizontal="center" vertical="center" wrapText="1"/>
    </xf>
    <xf numFmtId="0" fontId="3" fillId="7" borderId="51" xfId="0" applyFont="1" applyFill="1" applyBorder="1" applyAlignment="1">
      <alignment horizontal="left" vertical="center" wrapText="1"/>
    </xf>
    <xf numFmtId="2" fontId="3" fillId="7" borderId="0" xfId="0" applyNumberFormat="1" applyFont="1" applyFill="1" applyAlignment="1">
      <alignment horizontal="center" vertical="center" wrapText="1"/>
    </xf>
    <xf numFmtId="2" fontId="4" fillId="7" borderId="22" xfId="0" applyNumberFormat="1" applyFont="1" applyFill="1" applyBorder="1" applyAlignment="1">
      <alignment horizontal="center" vertical="center" wrapText="1"/>
    </xf>
    <xf numFmtId="0" fontId="4" fillId="7" borderId="28" xfId="0" applyFont="1" applyFill="1" applyBorder="1" applyAlignment="1">
      <alignment horizontal="center" vertical="center" wrapText="1"/>
    </xf>
    <xf numFmtId="0" fontId="4" fillId="7" borderId="38" xfId="0" applyFont="1" applyFill="1" applyBorder="1" applyAlignment="1">
      <alignment horizontal="center" vertical="center" wrapText="1"/>
    </xf>
    <xf numFmtId="2" fontId="9" fillId="7" borderId="15" xfId="0" applyNumberFormat="1" applyFont="1" applyFill="1" applyBorder="1" applyAlignment="1">
      <alignment horizontal="center" vertical="center" wrapText="1"/>
    </xf>
    <xf numFmtId="2" fontId="4" fillId="7" borderId="43" xfId="0" applyNumberFormat="1" applyFont="1" applyFill="1" applyBorder="1" applyAlignment="1">
      <alignment horizontal="center" vertical="center" wrapText="1"/>
    </xf>
    <xf numFmtId="0" fontId="3" fillId="7" borderId="38" xfId="0" applyFont="1" applyFill="1" applyBorder="1" applyAlignment="1">
      <alignment horizontal="center" vertical="center" wrapText="1"/>
    </xf>
    <xf numFmtId="0" fontId="3" fillId="7" borderId="15"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3" fillId="7" borderId="14" xfId="0" applyFont="1" applyFill="1" applyBorder="1" applyAlignment="1">
      <alignment horizontal="center" vertical="center" wrapText="1"/>
    </xf>
    <xf numFmtId="0" fontId="3" fillId="7" borderId="17" xfId="0" applyFont="1" applyFill="1" applyBorder="1" applyAlignment="1">
      <alignment horizontal="center" vertical="center" wrapText="1"/>
    </xf>
    <xf numFmtId="0" fontId="3" fillId="7" borderId="43"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3" fillId="7" borderId="37" xfId="0" applyFont="1" applyFill="1" applyBorder="1" applyAlignment="1">
      <alignment horizontal="center" vertical="center" wrapText="1"/>
    </xf>
    <xf numFmtId="0" fontId="3" fillId="7" borderId="27"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25" xfId="0" applyFont="1" applyFill="1" applyBorder="1" applyAlignment="1">
      <alignment horizontal="center" vertical="center" wrapText="1"/>
    </xf>
    <xf numFmtId="0" fontId="3" fillId="7" borderId="8" xfId="0" applyFont="1" applyFill="1" applyBorder="1" applyAlignment="1">
      <alignment horizontal="center" vertical="center" wrapText="1"/>
    </xf>
    <xf numFmtId="2" fontId="8" fillId="7" borderId="43" xfId="0" applyNumberFormat="1" applyFont="1" applyFill="1" applyBorder="1" applyAlignment="1">
      <alignment horizontal="center" vertical="center" wrapText="1"/>
    </xf>
    <xf numFmtId="0" fontId="0" fillId="7" borderId="0" xfId="0" applyFill="1"/>
    <xf numFmtId="49" fontId="3" fillId="7" borderId="52" xfId="0" applyNumberFormat="1" applyFont="1" applyFill="1" applyBorder="1" applyAlignment="1">
      <alignment horizontal="center" vertical="center" wrapText="1"/>
    </xf>
    <xf numFmtId="0" fontId="3" fillId="7" borderId="50" xfId="0" applyFont="1" applyFill="1" applyBorder="1" applyAlignment="1">
      <alignment horizontal="left" vertical="center" wrapText="1"/>
    </xf>
    <xf numFmtId="2" fontId="3" fillId="7" borderId="41" xfId="0" applyNumberFormat="1" applyFont="1" applyFill="1" applyBorder="1" applyAlignment="1">
      <alignment horizontal="center" vertical="center" wrapText="1"/>
    </xf>
    <xf numFmtId="2" fontId="9" fillId="7" borderId="14" xfId="0" applyNumberFormat="1" applyFont="1" applyFill="1" applyBorder="1" applyAlignment="1">
      <alignment horizontal="center" vertical="center" wrapText="1"/>
    </xf>
    <xf numFmtId="0" fontId="9" fillId="7" borderId="28" xfId="0" applyFont="1" applyFill="1" applyBorder="1" applyAlignment="1">
      <alignment horizontal="center" vertical="center" wrapText="1"/>
    </xf>
    <xf numFmtId="2" fontId="12" fillId="6" borderId="11" xfId="0" applyNumberFormat="1" applyFont="1" applyFill="1" applyBorder="1" applyAlignment="1">
      <alignment horizontal="center" vertical="center" wrapText="1"/>
    </xf>
    <xf numFmtId="0" fontId="12" fillId="6" borderId="11" xfId="0" applyFont="1" applyFill="1" applyBorder="1" applyAlignment="1">
      <alignment horizontal="center" vertical="center" wrapText="1"/>
    </xf>
    <xf numFmtId="2" fontId="3" fillId="0" borderId="4" xfId="0" applyNumberFormat="1" applyFont="1" applyBorder="1" applyAlignment="1">
      <alignment horizontal="center" vertical="center" wrapText="1"/>
    </xf>
    <xf numFmtId="2" fontId="3" fillId="0" borderId="42" xfId="0" applyNumberFormat="1" applyFont="1" applyBorder="1" applyAlignment="1">
      <alignment horizontal="center" vertical="center" wrapText="1"/>
    </xf>
    <xf numFmtId="0" fontId="2" fillId="4" borderId="46" xfId="0" applyFont="1" applyFill="1" applyBorder="1"/>
    <xf numFmtId="2" fontId="9" fillId="7" borderId="43" xfId="0" applyNumberFormat="1" applyFont="1" applyFill="1" applyBorder="1" applyAlignment="1">
      <alignment horizontal="center" vertical="center" wrapText="1"/>
    </xf>
    <xf numFmtId="0" fontId="2" fillId="6" borderId="11" xfId="0" applyFont="1" applyFill="1" applyBorder="1" applyAlignment="1">
      <alignment horizontal="right" vertical="center" wrapText="1"/>
    </xf>
    <xf numFmtId="2" fontId="2" fillId="6" borderId="11" xfId="0" applyNumberFormat="1" applyFont="1" applyFill="1" applyBorder="1" applyAlignment="1">
      <alignment horizontal="center" vertical="center" wrapText="1"/>
    </xf>
    <xf numFmtId="49" fontId="3" fillId="0" borderId="0" xfId="0" applyNumberFormat="1" applyFont="1" applyAlignment="1">
      <alignment horizontal="center" vertical="center" wrapText="1"/>
    </xf>
    <xf numFmtId="0" fontId="3" fillId="0" borderId="61" xfId="0" applyFont="1" applyBorder="1" applyAlignment="1">
      <alignment horizontal="left" vertical="center" wrapText="1"/>
    </xf>
    <xf numFmtId="2" fontId="4" fillId="0" borderId="27" xfId="0" applyNumberFormat="1" applyFont="1" applyBorder="1" applyAlignment="1">
      <alignment horizontal="center" vertical="center" wrapText="1"/>
    </xf>
    <xf numFmtId="49" fontId="2" fillId="3" borderId="62" xfId="0" applyNumberFormat="1" applyFont="1" applyFill="1" applyBorder="1" applyAlignment="1">
      <alignment horizontal="center" vertical="center" wrapText="1"/>
    </xf>
    <xf numFmtId="0" fontId="2" fillId="3" borderId="57" xfId="0" applyFont="1" applyFill="1" applyBorder="1" applyAlignment="1">
      <alignment vertical="center" wrapText="1"/>
    </xf>
    <xf numFmtId="0" fontId="2" fillId="3" borderId="62" xfId="0" applyFont="1" applyFill="1" applyBorder="1" applyAlignment="1">
      <alignment horizontal="center" vertical="center" wrapText="1"/>
    </xf>
    <xf numFmtId="0" fontId="3" fillId="0" borderId="63" xfId="0" applyFont="1" applyBorder="1" applyAlignment="1">
      <alignment vertical="center" wrapText="1"/>
    </xf>
    <xf numFmtId="2" fontId="4" fillId="0" borderId="45" xfId="0" applyNumberFormat="1" applyFont="1" applyBorder="1" applyAlignment="1">
      <alignment horizontal="center" vertical="center" wrapText="1"/>
    </xf>
    <xf numFmtId="0" fontId="3" fillId="0" borderId="26" xfId="0" applyFont="1" applyBorder="1" applyAlignment="1">
      <alignment horizontal="center" vertical="center" wrapText="1"/>
    </xf>
    <xf numFmtId="2" fontId="8" fillId="0" borderId="45" xfId="0" applyNumberFormat="1" applyFont="1" applyBorder="1" applyAlignment="1">
      <alignment horizontal="center" vertical="center" wrapText="1"/>
    </xf>
    <xf numFmtId="0" fontId="2" fillId="4" borderId="57" xfId="0" applyFont="1" applyFill="1" applyBorder="1" applyAlignment="1">
      <alignment horizontal="left" vertical="center" wrapText="1"/>
    </xf>
    <xf numFmtId="0" fontId="3" fillId="4" borderId="57" xfId="0" applyFont="1" applyFill="1" applyBorder="1" applyAlignment="1">
      <alignment horizontal="left" vertical="center" wrapText="1"/>
    </xf>
    <xf numFmtId="2" fontId="2" fillId="4" borderId="57" xfId="0" applyNumberFormat="1" applyFont="1" applyFill="1" applyBorder="1" applyAlignment="1">
      <alignment horizontal="right" vertical="center" wrapText="1"/>
    </xf>
    <xf numFmtId="4" fontId="2" fillId="4" borderId="57" xfId="0" applyNumberFormat="1" applyFont="1" applyFill="1" applyBorder="1" applyAlignment="1">
      <alignment horizontal="right" vertical="center" wrapText="1"/>
    </xf>
    <xf numFmtId="2" fontId="2" fillId="4" borderId="57" xfId="0" applyNumberFormat="1" applyFont="1" applyFill="1" applyBorder="1" applyAlignment="1">
      <alignment horizontal="right"/>
    </xf>
    <xf numFmtId="2" fontId="6" fillId="4" borderId="57" xfId="0" applyNumberFormat="1" applyFont="1" applyFill="1" applyBorder="1"/>
    <xf numFmtId="0" fontId="0" fillId="4" borderId="59" xfId="0" applyFill="1" applyBorder="1"/>
    <xf numFmtId="0" fontId="10" fillId="4" borderId="60" xfId="0" applyFont="1" applyFill="1" applyBorder="1" applyAlignment="1">
      <alignment horizontal="right"/>
    </xf>
    <xf numFmtId="0" fontId="0" fillId="4" borderId="57" xfId="0" applyFill="1" applyBorder="1"/>
    <xf numFmtId="0" fontId="0" fillId="4" borderId="57" xfId="0" applyFill="1" applyBorder="1" applyAlignment="1">
      <alignment horizontal="center" vertical="center"/>
    </xf>
    <xf numFmtId="2" fontId="2" fillId="4" borderId="57" xfId="0" applyNumberFormat="1" applyFont="1" applyFill="1" applyBorder="1"/>
    <xf numFmtId="0" fontId="2" fillId="6" borderId="11" xfId="0" applyFont="1" applyFill="1" applyBorder="1" applyAlignment="1">
      <alignment horizontal="center" vertical="center" wrapText="1"/>
    </xf>
    <xf numFmtId="0" fontId="2" fillId="6" borderId="11" xfId="0" applyFont="1" applyFill="1" applyBorder="1"/>
    <xf numFmtId="0" fontId="4" fillId="0" borderId="0" xfId="0" applyFont="1" applyAlignment="1">
      <alignment wrapText="1"/>
    </xf>
    <xf numFmtId="0" fontId="4" fillId="0" borderId="0" xfId="0" applyFont="1" applyAlignment="1">
      <alignment horizontal="left"/>
    </xf>
    <xf numFmtId="2" fontId="5" fillId="0" borderId="55" xfId="0" applyNumberFormat="1" applyFont="1" applyBorder="1" applyAlignment="1">
      <alignment horizontal="center" vertical="center" wrapText="1"/>
    </xf>
    <xf numFmtId="2" fontId="5" fillId="0" borderId="31" xfId="0" applyNumberFormat="1" applyFont="1" applyBorder="1" applyAlignment="1">
      <alignment horizontal="center" vertical="center" wrapText="1"/>
    </xf>
    <xf numFmtId="2" fontId="5" fillId="0" borderId="0" xfId="0" applyNumberFormat="1" applyFont="1" applyAlignment="1">
      <alignment horizontal="center" vertical="center" wrapText="1"/>
    </xf>
    <xf numFmtId="0" fontId="15" fillId="0" borderId="0" xfId="0" applyFont="1" applyAlignment="1">
      <alignment horizontal="left"/>
    </xf>
    <xf numFmtId="9" fontId="5" fillId="0" borderId="41" xfId="1" applyFont="1" applyBorder="1" applyAlignment="1">
      <alignment horizontal="center" vertical="center" wrapText="1"/>
    </xf>
    <xf numFmtId="0" fontId="15" fillId="0" borderId="0" xfId="0" applyFont="1" applyAlignment="1">
      <alignment horizontal="left"/>
    </xf>
    <xf numFmtId="0" fontId="4" fillId="0" borderId="0" xfId="0" applyFont="1" applyAlignment="1">
      <alignment horizontal="left"/>
    </xf>
    <xf numFmtId="0" fontId="1" fillId="2" borderId="2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5" fillId="0" borderId="0" xfId="0" applyFont="1" applyAlignment="1">
      <alignment horizontal="left" wrapText="1"/>
    </xf>
    <xf numFmtId="0" fontId="4" fillId="0" borderId="0" xfId="0" applyFont="1" applyAlignment="1">
      <alignment horizontal="left" wrapText="1"/>
    </xf>
    <xf numFmtId="0" fontId="15" fillId="0" borderId="0" xfId="0" applyFont="1" applyAlignment="1">
      <alignment horizontal="left" vertical="top" wrapText="1"/>
    </xf>
    <xf numFmtId="0" fontId="4" fillId="0" borderId="0" xfId="0" applyFont="1" applyAlignment="1">
      <alignment horizontal="left" vertical="top" wrapText="1"/>
    </xf>
    <xf numFmtId="0" fontId="7" fillId="0" borderId="0" xfId="0" applyFont="1" applyAlignment="1">
      <alignment horizontal="center"/>
    </xf>
    <xf numFmtId="0" fontId="2" fillId="0" borderId="0" xfId="0" applyFont="1" applyAlignment="1">
      <alignment horizontal="center" vertical="center" wrapText="1"/>
    </xf>
    <xf numFmtId="0" fontId="0" fillId="0" borderId="0" xfId="0" applyAlignment="1">
      <alignment horizontal="center"/>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1" fillId="2" borderId="29"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52"/>
  <sheetViews>
    <sheetView tabSelected="1" zoomScale="90" zoomScaleNormal="90" workbookViewId="0">
      <selection activeCell="C2" sqref="C2"/>
    </sheetView>
  </sheetViews>
  <sheetFormatPr defaultRowHeight="15" x14ac:dyDescent="0.25"/>
  <cols>
    <col min="2" max="2" width="43.85546875" customWidth="1"/>
    <col min="3" max="3" width="16" customWidth="1"/>
    <col min="4" max="4" width="18.7109375" customWidth="1"/>
    <col min="5" max="5" width="10.28515625" customWidth="1"/>
    <col min="6" max="6" width="10.7109375" customWidth="1"/>
    <col min="7" max="7" width="11.5703125" customWidth="1"/>
    <col min="8" max="8" width="10.28515625" customWidth="1"/>
    <col min="9" max="10" width="11.140625" customWidth="1"/>
    <col min="11" max="11" width="10.28515625" customWidth="1"/>
    <col min="12" max="12" width="11.5703125" customWidth="1"/>
    <col min="13" max="13" width="10.28515625" customWidth="1"/>
    <col min="14" max="14" width="11.42578125" customWidth="1"/>
    <col min="15" max="15" width="11.5703125" customWidth="1"/>
    <col min="16" max="19" width="10.5703125" customWidth="1"/>
    <col min="20" max="20" width="10.28515625" customWidth="1"/>
    <col min="21" max="28" width="11.5703125" customWidth="1"/>
    <col min="29" max="29" width="12" style="68" customWidth="1"/>
    <col min="30" max="31" width="10.85546875" style="68" customWidth="1"/>
    <col min="32" max="32" width="10.28515625" customWidth="1"/>
    <col min="33" max="33" width="10.85546875" style="68" customWidth="1"/>
    <col min="34" max="37" width="10.5703125" style="68" customWidth="1"/>
    <col min="38" max="38" width="10.28515625" customWidth="1"/>
  </cols>
  <sheetData>
    <row r="1" spans="1:38" ht="23.25" x14ac:dyDescent="0.35">
      <c r="A1" s="205" t="s">
        <v>0</v>
      </c>
      <c r="B1" s="205"/>
      <c r="C1" s="205"/>
      <c r="D1" s="205"/>
      <c r="E1" s="205"/>
      <c r="F1" s="205"/>
      <c r="G1" s="205"/>
    </row>
    <row r="2" spans="1:38" x14ac:dyDescent="0.25">
      <c r="A2" t="s">
        <v>117</v>
      </c>
    </row>
    <row r="3" spans="1:38" ht="56.25" customHeight="1" x14ac:dyDescent="0.25">
      <c r="A3" s="206" t="s">
        <v>1</v>
      </c>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207"/>
      <c r="AI3" s="207"/>
      <c r="AJ3" s="207"/>
      <c r="AK3" s="207"/>
      <c r="AL3" s="71"/>
    </row>
    <row r="4" spans="1:38" ht="60" customHeight="1" x14ac:dyDescent="0.25">
      <c r="A4" s="208" t="s">
        <v>2</v>
      </c>
      <c r="B4" s="210" t="s">
        <v>3</v>
      </c>
      <c r="C4" s="17" t="s">
        <v>4</v>
      </c>
      <c r="D4" s="195" t="s">
        <v>5</v>
      </c>
      <c r="E4" s="196"/>
      <c r="F4" s="196"/>
      <c r="G4" s="196"/>
      <c r="H4" s="197"/>
      <c r="I4" s="195" t="s">
        <v>6</v>
      </c>
      <c r="J4" s="196"/>
      <c r="K4" s="196"/>
      <c r="L4" s="196"/>
      <c r="M4" s="197"/>
      <c r="N4" s="198" t="s">
        <v>7</v>
      </c>
      <c r="O4" s="199"/>
      <c r="P4" s="195" t="s">
        <v>8</v>
      </c>
      <c r="Q4" s="196"/>
      <c r="R4" s="196"/>
      <c r="S4" s="196"/>
      <c r="T4" s="197"/>
      <c r="U4" s="198" t="s">
        <v>9</v>
      </c>
      <c r="V4" s="199"/>
      <c r="W4" s="198" t="s">
        <v>10</v>
      </c>
      <c r="X4" s="199"/>
      <c r="Y4" s="198" t="s">
        <v>11</v>
      </c>
      <c r="Z4" s="199"/>
      <c r="AA4" s="198" t="s">
        <v>12</v>
      </c>
      <c r="AB4" s="199"/>
      <c r="AC4" s="195" t="s">
        <v>13</v>
      </c>
      <c r="AD4" s="196"/>
      <c r="AE4" s="196"/>
      <c r="AF4" s="196"/>
      <c r="AG4" s="197"/>
      <c r="AH4" s="195" t="s">
        <v>14</v>
      </c>
      <c r="AI4" s="196"/>
      <c r="AJ4" s="196"/>
      <c r="AK4" s="196"/>
      <c r="AL4" s="208"/>
    </row>
    <row r="5" spans="1:38" x14ac:dyDescent="0.25">
      <c r="A5" s="209"/>
      <c r="B5" s="211"/>
      <c r="C5" s="18"/>
      <c r="D5" s="212" t="s">
        <v>15</v>
      </c>
      <c r="E5" s="213"/>
      <c r="F5" s="193" t="s">
        <v>16</v>
      </c>
      <c r="G5" s="194"/>
      <c r="H5" s="72" t="s">
        <v>17</v>
      </c>
      <c r="I5" s="200" t="s">
        <v>18</v>
      </c>
      <c r="J5" s="213"/>
      <c r="K5" s="193" t="s">
        <v>19</v>
      </c>
      <c r="L5" s="194"/>
      <c r="M5" s="72" t="s">
        <v>17</v>
      </c>
      <c r="N5" s="200" t="s">
        <v>20</v>
      </c>
      <c r="O5" s="200"/>
      <c r="P5" s="212" t="s">
        <v>21</v>
      </c>
      <c r="Q5" s="213"/>
      <c r="R5" s="193" t="s">
        <v>22</v>
      </c>
      <c r="S5" s="194"/>
      <c r="T5" s="72" t="s">
        <v>17</v>
      </c>
      <c r="U5" s="200" t="s">
        <v>23</v>
      </c>
      <c r="V5" s="200"/>
      <c r="W5" s="212" t="s">
        <v>24</v>
      </c>
      <c r="X5" s="194"/>
      <c r="Y5" s="200" t="s">
        <v>25</v>
      </c>
      <c r="Z5" s="200"/>
      <c r="AA5" s="212" t="s">
        <v>26</v>
      </c>
      <c r="AB5" s="194"/>
      <c r="AC5" s="216" t="s">
        <v>27</v>
      </c>
      <c r="AD5" s="216"/>
      <c r="AE5" s="217" t="s">
        <v>28</v>
      </c>
      <c r="AF5" s="216"/>
      <c r="AG5" s="72" t="s">
        <v>17</v>
      </c>
      <c r="AH5" s="217" t="s">
        <v>29</v>
      </c>
      <c r="AI5" s="215"/>
      <c r="AJ5" s="214" t="s">
        <v>30</v>
      </c>
      <c r="AK5" s="215"/>
      <c r="AL5" s="72" t="s">
        <v>17</v>
      </c>
    </row>
    <row r="6" spans="1:38" ht="32.25" x14ac:dyDescent="0.25">
      <c r="A6" s="12" t="s">
        <v>16</v>
      </c>
      <c r="B6" s="1" t="s">
        <v>97</v>
      </c>
      <c r="C6" s="34" t="s">
        <v>31</v>
      </c>
      <c r="D6" s="35">
        <v>0.15</v>
      </c>
      <c r="E6" s="155">
        <f>(E13+E27)*D6</f>
        <v>256.03499999999997</v>
      </c>
      <c r="F6" s="37">
        <v>0.15</v>
      </c>
      <c r="G6" s="155">
        <f>(G13+G27)*F6</f>
        <v>560.7734999999999</v>
      </c>
      <c r="H6" s="156">
        <f>E6+G6</f>
        <v>816.80849999999987</v>
      </c>
      <c r="I6" s="73"/>
      <c r="J6" s="155"/>
      <c r="K6" s="37"/>
      <c r="L6" s="155"/>
      <c r="M6" s="62"/>
      <c r="N6" s="81"/>
      <c r="O6" s="3"/>
      <c r="P6" s="35">
        <v>0.15</v>
      </c>
      <c r="Q6" s="26">
        <f>SUM(Q8:Q12)*P6</f>
        <v>0</v>
      </c>
      <c r="R6" s="2" t="s">
        <v>32</v>
      </c>
      <c r="S6" s="62"/>
      <c r="T6" s="62">
        <f>Q6+S6</f>
        <v>0</v>
      </c>
      <c r="U6" s="81"/>
      <c r="V6" s="3"/>
      <c r="W6" s="34"/>
      <c r="X6" s="62"/>
      <c r="Y6" s="81"/>
      <c r="Z6" s="3"/>
      <c r="AA6" s="34"/>
      <c r="AB6" s="62" t="s">
        <v>32</v>
      </c>
      <c r="AC6" s="81"/>
      <c r="AD6" s="89"/>
      <c r="AE6" s="65"/>
      <c r="AF6" s="62">
        <f>AC6+AE6</f>
        <v>0</v>
      </c>
      <c r="AG6" s="62" t="s">
        <v>32</v>
      </c>
      <c r="AH6" s="65"/>
      <c r="AI6" s="36"/>
      <c r="AJ6" s="36"/>
      <c r="AK6" s="2"/>
      <c r="AL6" s="62">
        <f>AI6+AK6</f>
        <v>0</v>
      </c>
    </row>
    <row r="7" spans="1:38" ht="30" x14ac:dyDescent="0.25">
      <c r="A7" s="13" t="s">
        <v>33</v>
      </c>
      <c r="B7" s="4" t="s">
        <v>95</v>
      </c>
      <c r="C7" s="30" t="s">
        <v>34</v>
      </c>
      <c r="D7" s="30" t="s">
        <v>35</v>
      </c>
      <c r="E7" s="30" t="s">
        <v>36</v>
      </c>
      <c r="F7" s="30" t="s">
        <v>35</v>
      </c>
      <c r="G7" s="41" t="s">
        <v>36</v>
      </c>
      <c r="H7" s="41" t="s">
        <v>36</v>
      </c>
      <c r="I7" s="74" t="s">
        <v>35</v>
      </c>
      <c r="J7" s="30" t="s">
        <v>36</v>
      </c>
      <c r="K7" s="30" t="s">
        <v>35</v>
      </c>
      <c r="L7" s="41" t="s">
        <v>36</v>
      </c>
      <c r="M7" s="41" t="s">
        <v>36</v>
      </c>
      <c r="N7" s="74" t="s">
        <v>35</v>
      </c>
      <c r="O7" s="38" t="s">
        <v>36</v>
      </c>
      <c r="P7" s="30" t="s">
        <v>35</v>
      </c>
      <c r="Q7" s="30" t="s">
        <v>36</v>
      </c>
      <c r="R7" s="30" t="s">
        <v>35</v>
      </c>
      <c r="S7" s="41" t="s">
        <v>36</v>
      </c>
      <c r="T7" s="41" t="s">
        <v>36</v>
      </c>
      <c r="U7" s="74" t="s">
        <v>35</v>
      </c>
      <c r="V7" s="38" t="s">
        <v>36</v>
      </c>
      <c r="W7" s="30" t="s">
        <v>35</v>
      </c>
      <c r="X7" s="41" t="s">
        <v>36</v>
      </c>
      <c r="Y7" s="74" t="s">
        <v>35</v>
      </c>
      <c r="Z7" s="38" t="s">
        <v>36</v>
      </c>
      <c r="AA7" s="30" t="s">
        <v>35</v>
      </c>
      <c r="AB7" s="41" t="s">
        <v>36</v>
      </c>
      <c r="AC7" s="74" t="s">
        <v>35</v>
      </c>
      <c r="AD7" s="38" t="s">
        <v>36</v>
      </c>
      <c r="AE7" s="30" t="s">
        <v>35</v>
      </c>
      <c r="AF7" s="41" t="s">
        <v>36</v>
      </c>
      <c r="AG7" s="41" t="s">
        <v>36</v>
      </c>
      <c r="AH7" s="30" t="s">
        <v>35</v>
      </c>
      <c r="AI7" s="30" t="s">
        <v>36</v>
      </c>
      <c r="AJ7" s="30" t="s">
        <v>35</v>
      </c>
      <c r="AK7" s="30" t="s">
        <v>36</v>
      </c>
      <c r="AL7" s="41" t="s">
        <v>36</v>
      </c>
    </row>
    <row r="8" spans="1:38" x14ac:dyDescent="0.25">
      <c r="A8" s="14" t="s">
        <v>37</v>
      </c>
      <c r="B8" s="1" t="s">
        <v>38</v>
      </c>
      <c r="C8" s="42">
        <v>18.260000000000002</v>
      </c>
      <c r="D8" s="49">
        <v>10</v>
      </c>
      <c r="E8" s="46">
        <f>C8*D8</f>
        <v>182.60000000000002</v>
      </c>
      <c r="F8" s="47">
        <v>15</v>
      </c>
      <c r="G8" s="79">
        <f>C8*F8</f>
        <v>273.90000000000003</v>
      </c>
      <c r="H8" s="79">
        <f t="shared" ref="H8:H13" si="0">E8+G8</f>
        <v>456.50000000000006</v>
      </c>
      <c r="I8" s="75"/>
      <c r="J8" s="48"/>
      <c r="K8" s="47"/>
      <c r="L8" s="79"/>
      <c r="M8" s="79"/>
      <c r="N8" s="82"/>
      <c r="O8" s="6"/>
      <c r="P8" s="49"/>
      <c r="Q8" s="46"/>
      <c r="R8" s="5"/>
      <c r="S8" s="63"/>
      <c r="T8" s="79"/>
      <c r="U8" s="82"/>
      <c r="V8" s="6"/>
      <c r="W8" s="23"/>
      <c r="X8" s="63"/>
      <c r="Y8" s="82"/>
      <c r="Z8" s="6"/>
      <c r="AA8" s="23"/>
      <c r="AB8" s="63"/>
      <c r="AC8" s="82"/>
      <c r="AD8" s="90"/>
      <c r="AE8" s="22"/>
      <c r="AF8" s="79"/>
      <c r="AG8" s="63"/>
      <c r="AH8" s="22"/>
      <c r="AI8" s="27"/>
      <c r="AJ8" s="27"/>
      <c r="AK8" s="5"/>
      <c r="AL8" s="86"/>
    </row>
    <row r="9" spans="1:38" x14ac:dyDescent="0.25">
      <c r="A9" s="15" t="s">
        <v>39</v>
      </c>
      <c r="B9" s="19" t="s">
        <v>40</v>
      </c>
      <c r="C9" s="43">
        <v>35.19</v>
      </c>
      <c r="D9" s="50">
        <v>8</v>
      </c>
      <c r="E9" s="46">
        <f>C9*D9</f>
        <v>281.52</v>
      </c>
      <c r="F9" s="51">
        <v>8</v>
      </c>
      <c r="G9" s="79">
        <f>C9*F9</f>
        <v>281.52</v>
      </c>
      <c r="H9" s="79">
        <f t="shared" si="0"/>
        <v>563.04</v>
      </c>
      <c r="I9" s="76"/>
      <c r="J9" s="48"/>
      <c r="K9" s="51"/>
      <c r="L9" s="79"/>
      <c r="M9" s="79"/>
      <c r="N9" s="83"/>
      <c r="O9" s="6"/>
      <c r="P9" s="50"/>
      <c r="Q9" s="46"/>
      <c r="R9" s="8"/>
      <c r="S9" s="63"/>
      <c r="T9" s="79"/>
      <c r="U9" s="83"/>
      <c r="V9" s="6"/>
      <c r="W9" s="69"/>
      <c r="X9" s="63"/>
      <c r="Y9" s="83"/>
      <c r="Z9" s="6"/>
      <c r="AA9" s="69"/>
      <c r="AB9" s="63"/>
      <c r="AC9" s="82"/>
      <c r="AD9" s="6"/>
      <c r="AE9" s="24"/>
      <c r="AF9" s="79"/>
      <c r="AG9" s="63"/>
      <c r="AH9" s="24"/>
      <c r="AI9" s="27"/>
      <c r="AJ9" s="28"/>
      <c r="AK9" s="5"/>
      <c r="AL9" s="86"/>
    </row>
    <row r="10" spans="1:38" x14ac:dyDescent="0.25">
      <c r="A10" s="15" t="s">
        <v>41</v>
      </c>
      <c r="B10" s="16" t="s">
        <v>42</v>
      </c>
      <c r="C10" s="44">
        <v>28.39</v>
      </c>
      <c r="D10" s="50">
        <v>8</v>
      </c>
      <c r="E10" s="46">
        <f>C10*D10</f>
        <v>227.12</v>
      </c>
      <c r="F10" s="51">
        <v>8</v>
      </c>
      <c r="G10" s="79">
        <f>C10*F10</f>
        <v>227.12</v>
      </c>
      <c r="H10" s="79">
        <f t="shared" si="0"/>
        <v>454.24</v>
      </c>
      <c r="I10" s="76"/>
      <c r="J10" s="48"/>
      <c r="K10" s="51"/>
      <c r="L10" s="79"/>
      <c r="M10" s="79"/>
      <c r="N10" s="83"/>
      <c r="O10" s="6"/>
      <c r="P10" s="50"/>
      <c r="Q10" s="46"/>
      <c r="R10" s="8"/>
      <c r="S10" s="63"/>
      <c r="T10" s="79"/>
      <c r="U10" s="83"/>
      <c r="V10" s="6"/>
      <c r="W10" s="69"/>
      <c r="X10" s="63"/>
      <c r="Y10" s="83"/>
      <c r="Z10" s="6"/>
      <c r="AA10" s="69"/>
      <c r="AB10" s="63"/>
      <c r="AC10" s="82"/>
      <c r="AD10" s="6"/>
      <c r="AE10" s="24"/>
      <c r="AF10" s="79"/>
      <c r="AG10" s="63"/>
      <c r="AH10" s="24"/>
      <c r="AI10" s="27"/>
      <c r="AJ10" s="28"/>
      <c r="AK10" s="5"/>
      <c r="AL10" s="86"/>
    </row>
    <row r="11" spans="1:38" x14ac:dyDescent="0.25">
      <c r="A11" s="15" t="s">
        <v>43</v>
      </c>
      <c r="B11" s="16" t="s">
        <v>44</v>
      </c>
      <c r="C11" s="45">
        <v>15.11</v>
      </c>
      <c r="D11" s="50">
        <v>50</v>
      </c>
      <c r="E11" s="46">
        <f>C11*D11</f>
        <v>755.5</v>
      </c>
      <c r="F11" s="51">
        <v>160</v>
      </c>
      <c r="G11" s="79">
        <f>C11*F11</f>
        <v>2417.6</v>
      </c>
      <c r="H11" s="79">
        <f t="shared" si="0"/>
        <v>3173.1</v>
      </c>
      <c r="I11" s="76"/>
      <c r="J11" s="48"/>
      <c r="K11" s="51"/>
      <c r="L11" s="79"/>
      <c r="M11" s="79"/>
      <c r="N11" s="83"/>
      <c r="O11" s="6"/>
      <c r="P11" s="50"/>
      <c r="Q11" s="46"/>
      <c r="R11" s="8"/>
      <c r="S11" s="63"/>
      <c r="T11" s="79"/>
      <c r="U11" s="83"/>
      <c r="V11" s="6"/>
      <c r="W11" s="69"/>
      <c r="X11" s="63"/>
      <c r="Y11" s="83"/>
      <c r="Z11" s="6"/>
      <c r="AA11" s="69"/>
      <c r="AB11" s="63"/>
      <c r="AC11" s="82"/>
      <c r="AD11" s="6"/>
      <c r="AE11" s="24"/>
      <c r="AF11" s="79"/>
      <c r="AG11" s="63"/>
      <c r="AH11" s="24"/>
      <c r="AI11" s="27"/>
      <c r="AJ11" s="28"/>
      <c r="AK11" s="5"/>
      <c r="AL11" s="86"/>
    </row>
    <row r="12" spans="1:38" x14ac:dyDescent="0.25">
      <c r="A12" s="99" t="s">
        <v>26</v>
      </c>
      <c r="B12" s="97" t="s">
        <v>45</v>
      </c>
      <c r="C12" s="106">
        <v>15.11</v>
      </c>
      <c r="D12" s="53">
        <v>8</v>
      </c>
      <c r="E12" s="105">
        <f>C12*D12</f>
        <v>120.88</v>
      </c>
      <c r="F12" s="54">
        <v>16</v>
      </c>
      <c r="G12" s="107">
        <f>C12*F12</f>
        <v>241.76</v>
      </c>
      <c r="H12" s="107">
        <f t="shared" si="0"/>
        <v>362.64</v>
      </c>
      <c r="I12" s="77"/>
      <c r="J12" s="108"/>
      <c r="K12" s="54"/>
      <c r="L12" s="107"/>
      <c r="M12" s="107"/>
      <c r="N12" s="84"/>
      <c r="O12" s="3"/>
      <c r="P12" s="53"/>
      <c r="Q12" s="105"/>
      <c r="R12" s="10"/>
      <c r="S12" s="62"/>
      <c r="T12" s="107"/>
      <c r="U12" s="84"/>
      <c r="V12" s="3"/>
      <c r="W12" s="32"/>
      <c r="X12" s="62"/>
      <c r="Y12" s="84"/>
      <c r="Z12" s="3"/>
      <c r="AA12" s="32"/>
      <c r="AB12" s="62"/>
      <c r="AC12" s="81"/>
      <c r="AD12" s="3"/>
      <c r="AE12" s="25"/>
      <c r="AF12" s="107"/>
      <c r="AG12" s="62"/>
      <c r="AH12" s="25"/>
      <c r="AI12" s="36"/>
      <c r="AJ12" s="29"/>
      <c r="AK12" s="2"/>
      <c r="AL12" s="109"/>
    </row>
    <row r="13" spans="1:38" s="121" customFormat="1" x14ac:dyDescent="0.25">
      <c r="A13" s="122"/>
      <c r="B13" s="159" t="s">
        <v>17</v>
      </c>
      <c r="C13" s="117"/>
      <c r="D13" s="154">
        <f>SUM(D8:D12)</f>
        <v>84</v>
      </c>
      <c r="E13" s="153">
        <f>SUM(E8:E12)</f>
        <v>1567.62</v>
      </c>
      <c r="F13" s="154">
        <f>SUM(F8:F12)</f>
        <v>207</v>
      </c>
      <c r="G13" s="153">
        <f>SUM(G8:G12)</f>
        <v>3441.8999999999996</v>
      </c>
      <c r="H13" s="153">
        <f t="shared" si="0"/>
        <v>5009.5199999999995</v>
      </c>
      <c r="I13" s="154">
        <f>SUM(I8:I12)</f>
        <v>0</v>
      </c>
      <c r="J13" s="154">
        <f t="shared" ref="J13" si="1">SUM(J8:J12)</f>
        <v>0</v>
      </c>
      <c r="K13" s="154">
        <f t="shared" ref="K13" si="2">SUM(K8:K12)</f>
        <v>0</v>
      </c>
      <c r="L13" s="153">
        <f t="shared" ref="L13" si="3">SUM(L8:L12)</f>
        <v>0</v>
      </c>
      <c r="M13" s="153">
        <f t="shared" ref="M13" si="4">J13+L13</f>
        <v>0</v>
      </c>
      <c r="N13" s="119"/>
      <c r="O13" s="119"/>
      <c r="P13" s="117"/>
      <c r="Q13" s="118"/>
      <c r="R13" s="119"/>
      <c r="S13" s="119"/>
      <c r="T13" s="118"/>
      <c r="U13" s="119"/>
      <c r="V13" s="119"/>
      <c r="W13" s="119"/>
      <c r="X13" s="119"/>
      <c r="Y13" s="119"/>
      <c r="Z13" s="119"/>
      <c r="AA13" s="119"/>
      <c r="AB13" s="119"/>
      <c r="AC13" s="119"/>
      <c r="AD13" s="119"/>
      <c r="AE13" s="119"/>
      <c r="AF13" s="118"/>
      <c r="AG13" s="119"/>
      <c r="AH13" s="119"/>
      <c r="AI13" s="119"/>
      <c r="AJ13" s="119"/>
      <c r="AK13" s="119"/>
      <c r="AL13" s="120"/>
    </row>
    <row r="14" spans="1:38" ht="28.5" customHeight="1" x14ac:dyDescent="0.25">
      <c r="A14" s="110"/>
      <c r="B14" s="111"/>
      <c r="C14" s="112" t="s">
        <v>98</v>
      </c>
      <c r="D14" s="112" t="s">
        <v>46</v>
      </c>
      <c r="E14" s="113" t="s">
        <v>47</v>
      </c>
      <c r="F14" s="112" t="s">
        <v>48</v>
      </c>
      <c r="G14" s="112" t="s">
        <v>36</v>
      </c>
      <c r="H14" s="112" t="s">
        <v>36</v>
      </c>
      <c r="I14" s="114" t="s">
        <v>48</v>
      </c>
      <c r="J14" s="113" t="s">
        <v>36</v>
      </c>
      <c r="K14" s="112" t="s">
        <v>48</v>
      </c>
      <c r="L14" s="112" t="s">
        <v>36</v>
      </c>
      <c r="M14" s="112" t="s">
        <v>36</v>
      </c>
      <c r="N14" s="114" t="s">
        <v>48</v>
      </c>
      <c r="O14" s="115" t="s">
        <v>36</v>
      </c>
      <c r="P14" s="112" t="s">
        <v>48</v>
      </c>
      <c r="Q14" s="113" t="s">
        <v>36</v>
      </c>
      <c r="R14" s="112" t="s">
        <v>48</v>
      </c>
      <c r="S14" s="112" t="s">
        <v>36</v>
      </c>
      <c r="T14" s="112" t="s">
        <v>36</v>
      </c>
      <c r="U14" s="114" t="s">
        <v>48</v>
      </c>
      <c r="V14" s="115" t="s">
        <v>36</v>
      </c>
      <c r="W14" s="112" t="s">
        <v>48</v>
      </c>
      <c r="X14" s="112" t="s">
        <v>36</v>
      </c>
      <c r="Y14" s="114" t="s">
        <v>48</v>
      </c>
      <c r="Z14" s="115" t="s">
        <v>36</v>
      </c>
      <c r="AA14" s="112" t="s">
        <v>48</v>
      </c>
      <c r="AB14" s="112" t="s">
        <v>36</v>
      </c>
      <c r="AC14" s="114" t="s">
        <v>48</v>
      </c>
      <c r="AD14" s="115" t="s">
        <v>36</v>
      </c>
      <c r="AE14" s="112" t="s">
        <v>48</v>
      </c>
      <c r="AF14" s="112" t="s">
        <v>36</v>
      </c>
      <c r="AG14" s="112" t="s">
        <v>36</v>
      </c>
      <c r="AH14" s="112" t="s">
        <v>48</v>
      </c>
      <c r="AI14" s="113" t="s">
        <v>36</v>
      </c>
      <c r="AJ14" s="112" t="s">
        <v>48</v>
      </c>
      <c r="AK14" s="113" t="s">
        <v>36</v>
      </c>
      <c r="AL14" s="112" t="s">
        <v>36</v>
      </c>
    </row>
    <row r="15" spans="1:38" s="147" customFormat="1" ht="13.5" customHeight="1" x14ac:dyDescent="0.25">
      <c r="A15" s="126" t="s">
        <v>49</v>
      </c>
      <c r="B15" s="127" t="s">
        <v>99</v>
      </c>
      <c r="C15" s="128"/>
      <c r="D15" s="129"/>
      <c r="E15" s="151">
        <f>SUM(E16:E20)</f>
        <v>73.960000000000008</v>
      </c>
      <c r="F15" s="152"/>
      <c r="G15" s="151">
        <f>SUM(G16:G20)</f>
        <v>153.19</v>
      </c>
      <c r="H15" s="158">
        <f t="shared" ref="H15:H27" si="5">E15+G15</f>
        <v>227.15</v>
      </c>
      <c r="I15" s="131"/>
      <c r="J15" s="132"/>
      <c r="K15" s="130"/>
      <c r="L15" s="133"/>
      <c r="M15" s="133"/>
      <c r="N15" s="134"/>
      <c r="O15" s="135"/>
      <c r="P15" s="136"/>
      <c r="Q15" s="137"/>
      <c r="R15" s="138"/>
      <c r="S15" s="139"/>
      <c r="T15" s="133"/>
      <c r="U15" s="134"/>
      <c r="V15" s="135"/>
      <c r="W15" s="140"/>
      <c r="X15" s="139"/>
      <c r="Y15" s="134"/>
      <c r="Z15" s="135"/>
      <c r="AA15" s="140"/>
      <c r="AB15" s="139"/>
      <c r="AC15" s="141"/>
      <c r="AD15" s="135"/>
      <c r="AE15" s="142"/>
      <c r="AF15" s="133"/>
      <c r="AG15" s="139"/>
      <c r="AH15" s="142"/>
      <c r="AI15" s="143"/>
      <c r="AJ15" s="144"/>
      <c r="AK15" s="145"/>
      <c r="AL15" s="146"/>
    </row>
    <row r="16" spans="1:38" ht="27" customHeight="1" x14ac:dyDescent="0.25">
      <c r="A16" s="99" t="s">
        <v>50</v>
      </c>
      <c r="B16" s="97" t="s">
        <v>96</v>
      </c>
      <c r="C16" s="190">
        <v>0.65</v>
      </c>
      <c r="D16" s="56">
        <f>ROUND(C8*1720/12,2)*C16</f>
        <v>1701.2255</v>
      </c>
      <c r="E16" s="46">
        <f>ROUND(D16/1720*D8,2)</f>
        <v>9.89</v>
      </c>
      <c r="F16" s="104">
        <f>ROUND(C8*1720/12,2)*C16</f>
        <v>1701.2255</v>
      </c>
      <c r="G16" s="46">
        <f>ROUND(F16/1720*F8,2)</f>
        <v>14.84</v>
      </c>
      <c r="H16" s="79">
        <f t="shared" si="5"/>
        <v>24.73</v>
      </c>
      <c r="I16" s="77"/>
      <c r="J16" s="94"/>
      <c r="K16" s="54"/>
      <c r="L16" s="79"/>
      <c r="M16" s="79"/>
      <c r="N16" s="84"/>
      <c r="O16" s="6"/>
      <c r="P16" s="49"/>
      <c r="Q16" s="27"/>
      <c r="R16" s="5"/>
      <c r="S16" s="63"/>
      <c r="T16" s="79"/>
      <c r="U16" s="84"/>
      <c r="V16" s="6"/>
      <c r="W16" s="32"/>
      <c r="X16" s="63"/>
      <c r="Y16" s="84"/>
      <c r="Z16" s="6"/>
      <c r="AA16" s="32"/>
      <c r="AB16" s="63"/>
      <c r="AC16" s="82"/>
      <c r="AD16" s="6"/>
      <c r="AE16" s="25"/>
      <c r="AF16" s="79"/>
      <c r="AG16" s="63"/>
      <c r="AH16" s="25"/>
      <c r="AI16" s="36"/>
      <c r="AJ16" s="29"/>
      <c r="AK16" s="2"/>
      <c r="AL16" s="86"/>
    </row>
    <row r="17" spans="1:38" ht="27" customHeight="1" x14ac:dyDescent="0.25">
      <c r="A17" s="99" t="s">
        <v>51</v>
      </c>
      <c r="B17" s="97" t="s">
        <v>52</v>
      </c>
      <c r="C17" s="190">
        <v>0.65</v>
      </c>
      <c r="D17" s="56">
        <f>ROUND(C9*1720/12,2)*C17</f>
        <v>3278.5349999999999</v>
      </c>
      <c r="E17" s="46">
        <f>ROUND(D17/1720*D9,2)</f>
        <v>15.25</v>
      </c>
      <c r="F17" s="104">
        <f>ROUND(C9*1720/12,2)*C17</f>
        <v>3278.5349999999999</v>
      </c>
      <c r="G17" s="46">
        <f>ROUND(F17/1720*F9,2)</f>
        <v>15.25</v>
      </c>
      <c r="H17" s="79">
        <f t="shared" si="5"/>
        <v>30.5</v>
      </c>
      <c r="I17" s="77"/>
      <c r="J17" s="94"/>
      <c r="K17" s="54"/>
      <c r="L17" s="79"/>
      <c r="M17" s="79"/>
      <c r="N17" s="84"/>
      <c r="O17" s="6"/>
      <c r="P17" s="49"/>
      <c r="Q17" s="27"/>
      <c r="R17" s="5"/>
      <c r="S17" s="63"/>
      <c r="T17" s="79"/>
      <c r="U17" s="84"/>
      <c r="V17" s="6"/>
      <c r="W17" s="32"/>
      <c r="X17" s="63"/>
      <c r="Y17" s="84"/>
      <c r="Z17" s="6"/>
      <c r="AA17" s="32"/>
      <c r="AB17" s="63"/>
      <c r="AC17" s="82"/>
      <c r="AD17" s="6"/>
      <c r="AE17" s="25"/>
      <c r="AF17" s="79"/>
      <c r="AG17" s="63"/>
      <c r="AH17" s="25"/>
      <c r="AI17" s="36"/>
      <c r="AJ17" s="29"/>
      <c r="AK17" s="2"/>
      <c r="AL17" s="86"/>
    </row>
    <row r="18" spans="1:38" ht="27" customHeight="1" x14ac:dyDescent="0.25">
      <c r="A18" s="99" t="s">
        <v>53</v>
      </c>
      <c r="B18" s="97" t="s">
        <v>54</v>
      </c>
      <c r="C18" s="190">
        <v>0.65</v>
      </c>
      <c r="D18" s="56">
        <f>ROUND(C10*1720/12,2)*C18</f>
        <v>2644.9994999999999</v>
      </c>
      <c r="E18" s="46">
        <f>ROUND(D18/1720*D10,2)</f>
        <v>12.3</v>
      </c>
      <c r="F18" s="54">
        <f>ROUND(C10*1720/12,2)*C18</f>
        <v>2644.9994999999999</v>
      </c>
      <c r="G18" s="46">
        <f>ROUND(F18/1720*F10,2)</f>
        <v>12.3</v>
      </c>
      <c r="H18" s="79">
        <f t="shared" si="5"/>
        <v>24.6</v>
      </c>
      <c r="I18" s="77"/>
      <c r="J18" s="94"/>
      <c r="K18" s="54"/>
      <c r="L18" s="79"/>
      <c r="M18" s="79"/>
      <c r="N18" s="84"/>
      <c r="O18" s="6"/>
      <c r="P18" s="49"/>
      <c r="Q18" s="27"/>
      <c r="R18" s="5"/>
      <c r="S18" s="63"/>
      <c r="T18" s="79"/>
      <c r="U18" s="84"/>
      <c r="V18" s="6"/>
      <c r="W18" s="32"/>
      <c r="X18" s="63"/>
      <c r="Y18" s="84"/>
      <c r="Z18" s="6"/>
      <c r="AA18" s="32"/>
      <c r="AB18" s="63"/>
      <c r="AC18" s="82"/>
      <c r="AD18" s="6"/>
      <c r="AE18" s="25"/>
      <c r="AF18" s="79"/>
      <c r="AG18" s="63"/>
      <c r="AH18" s="25"/>
      <c r="AI18" s="36"/>
      <c r="AJ18" s="29"/>
      <c r="AK18" s="2"/>
      <c r="AL18" s="86"/>
    </row>
    <row r="19" spans="1:38" ht="27" customHeight="1" x14ac:dyDescent="0.25">
      <c r="A19" s="99" t="s">
        <v>55</v>
      </c>
      <c r="B19" s="97" t="s">
        <v>56</v>
      </c>
      <c r="C19" s="190">
        <v>0.5</v>
      </c>
      <c r="D19" s="56">
        <f>ROUND(C11*1720/12,2)*C19</f>
        <v>1082.885</v>
      </c>
      <c r="E19" s="46">
        <f>ROUND(D19*D11/1720,2)</f>
        <v>31.48</v>
      </c>
      <c r="F19" s="104">
        <f>ROUND(C11*1720/12,2)*C19</f>
        <v>1082.885</v>
      </c>
      <c r="G19" s="46">
        <f>ROUND(F19/1720*F11,2)</f>
        <v>100.73</v>
      </c>
      <c r="H19" s="79">
        <f t="shared" si="5"/>
        <v>132.21</v>
      </c>
      <c r="I19" s="77"/>
      <c r="J19" s="94"/>
      <c r="K19" s="54"/>
      <c r="L19" s="79"/>
      <c r="M19" s="79"/>
      <c r="N19" s="84"/>
      <c r="O19" s="6"/>
      <c r="P19" s="49"/>
      <c r="Q19" s="27"/>
      <c r="R19" s="5"/>
      <c r="S19" s="63"/>
      <c r="T19" s="79"/>
      <c r="U19" s="84"/>
      <c r="V19" s="6"/>
      <c r="W19" s="32"/>
      <c r="X19" s="63"/>
      <c r="Y19" s="84"/>
      <c r="Z19" s="6"/>
      <c r="AA19" s="32"/>
      <c r="AB19" s="63"/>
      <c r="AC19" s="82"/>
      <c r="AD19" s="6"/>
      <c r="AE19" s="25"/>
      <c r="AF19" s="79"/>
      <c r="AG19" s="63"/>
      <c r="AH19" s="25"/>
      <c r="AI19" s="36"/>
      <c r="AJ19" s="29"/>
      <c r="AK19" s="2"/>
      <c r="AL19" s="86"/>
    </row>
    <row r="20" spans="1:38" ht="35.25" customHeight="1" x14ac:dyDescent="0.25">
      <c r="A20" s="99" t="s">
        <v>57</v>
      </c>
      <c r="B20" s="97" t="s">
        <v>58</v>
      </c>
      <c r="C20" s="190">
        <v>0.5</v>
      </c>
      <c r="D20" s="56">
        <f>ROUND(C12*1720/12,2)*C20</f>
        <v>1082.885</v>
      </c>
      <c r="E20" s="46">
        <f>ROUND(D20/1720*D12,2)</f>
        <v>5.04</v>
      </c>
      <c r="F20" s="104">
        <f>ROUND(C12*1720/12,2)*C20</f>
        <v>1082.885</v>
      </c>
      <c r="G20" s="46">
        <f>ROUND(F20/1720*F12,2)</f>
        <v>10.07</v>
      </c>
      <c r="H20" s="79">
        <f t="shared" si="5"/>
        <v>15.11</v>
      </c>
      <c r="I20" s="77"/>
      <c r="J20" s="94"/>
      <c r="K20" s="54"/>
      <c r="L20" s="79"/>
      <c r="M20" s="79"/>
      <c r="N20" s="84"/>
      <c r="O20" s="6"/>
      <c r="P20" s="49"/>
      <c r="Q20" s="27"/>
      <c r="R20" s="5"/>
      <c r="S20" s="63"/>
      <c r="T20" s="79"/>
      <c r="U20" s="84"/>
      <c r="V20" s="6"/>
      <c r="W20" s="32"/>
      <c r="X20" s="63"/>
      <c r="Y20" s="84"/>
      <c r="Z20" s="6"/>
      <c r="AA20" s="32"/>
      <c r="AB20" s="63"/>
      <c r="AC20" s="82"/>
      <c r="AD20" s="6"/>
      <c r="AE20" s="25"/>
      <c r="AF20" s="79"/>
      <c r="AG20" s="63"/>
      <c r="AH20" s="25"/>
      <c r="AI20" s="36"/>
      <c r="AJ20" s="29"/>
      <c r="AK20" s="2"/>
      <c r="AL20" s="86"/>
    </row>
    <row r="21" spans="1:38" s="147" customFormat="1" ht="13.5" customHeight="1" x14ac:dyDescent="0.25">
      <c r="A21" s="148" t="s">
        <v>59</v>
      </c>
      <c r="B21" s="149" t="s">
        <v>100</v>
      </c>
      <c r="C21" s="150"/>
      <c r="D21" s="129"/>
      <c r="E21" s="151">
        <f>SUM(E22:E26)</f>
        <v>65.320000000000007</v>
      </c>
      <c r="F21" s="130"/>
      <c r="G21" s="151">
        <f>SUM(G22:G26)</f>
        <v>143.4</v>
      </c>
      <c r="H21" s="158">
        <f t="shared" si="5"/>
        <v>208.72000000000003</v>
      </c>
      <c r="I21" s="131"/>
      <c r="J21" s="132"/>
      <c r="K21" s="130"/>
      <c r="L21" s="133"/>
      <c r="M21" s="133"/>
      <c r="N21" s="134"/>
      <c r="O21" s="135"/>
      <c r="P21" s="136"/>
      <c r="Q21" s="137"/>
      <c r="R21" s="138"/>
      <c r="S21" s="139"/>
      <c r="T21" s="133"/>
      <c r="U21" s="134"/>
      <c r="V21" s="135"/>
      <c r="W21" s="140"/>
      <c r="X21" s="139"/>
      <c r="Y21" s="134"/>
      <c r="Z21" s="135"/>
      <c r="AA21" s="140"/>
      <c r="AB21" s="139"/>
      <c r="AC21" s="141"/>
      <c r="AD21" s="135"/>
      <c r="AE21" s="142"/>
      <c r="AF21" s="133"/>
      <c r="AG21" s="139"/>
      <c r="AH21" s="142"/>
      <c r="AI21" s="143"/>
      <c r="AJ21" s="144"/>
      <c r="AK21" s="145"/>
      <c r="AL21" s="146"/>
    </row>
    <row r="22" spans="1:38" ht="13.5" customHeight="1" x14ac:dyDescent="0.25">
      <c r="A22" s="100" t="s">
        <v>60</v>
      </c>
      <c r="B22" s="98" t="s">
        <v>38</v>
      </c>
      <c r="C22" s="190">
        <v>0.5</v>
      </c>
      <c r="D22" s="56">
        <f>ROUND(C8*1720/12,2)*C22</f>
        <v>1308.635</v>
      </c>
      <c r="E22" s="46">
        <f>ROUND(D22/1720*D8,2)</f>
        <v>7.61</v>
      </c>
      <c r="F22" s="104">
        <f>ROUND(C8*1720/12,2)*C22</f>
        <v>1308.635</v>
      </c>
      <c r="G22" s="79">
        <f>ROUND(F22/1720*F8,2)</f>
        <v>11.41</v>
      </c>
      <c r="H22" s="79">
        <f t="shared" si="5"/>
        <v>19.02</v>
      </c>
      <c r="I22" s="77"/>
      <c r="J22" s="94"/>
      <c r="K22" s="54"/>
      <c r="L22" s="79"/>
      <c r="M22" s="79"/>
      <c r="N22" s="84"/>
      <c r="O22" s="6"/>
      <c r="P22" s="49"/>
      <c r="Q22" s="27"/>
      <c r="R22" s="5"/>
      <c r="S22" s="63"/>
      <c r="T22" s="79"/>
      <c r="U22" s="84"/>
      <c r="V22" s="6"/>
      <c r="W22" s="32"/>
      <c r="X22" s="63"/>
      <c r="Y22" s="84"/>
      <c r="Z22" s="6"/>
      <c r="AA22" s="32"/>
      <c r="AB22" s="63"/>
      <c r="AC22" s="82"/>
      <c r="AD22" s="6"/>
      <c r="AE22" s="25"/>
      <c r="AF22" s="79"/>
      <c r="AG22" s="63"/>
      <c r="AH22" s="25"/>
      <c r="AI22" s="36"/>
      <c r="AJ22" s="29"/>
      <c r="AK22" s="2"/>
      <c r="AL22" s="86"/>
    </row>
    <row r="23" spans="1:38" ht="13.5" customHeight="1" x14ac:dyDescent="0.25">
      <c r="A23" s="100" t="s">
        <v>61</v>
      </c>
      <c r="B23" s="98" t="s">
        <v>40</v>
      </c>
      <c r="C23" s="190">
        <v>0.5</v>
      </c>
      <c r="D23" s="56">
        <f>ROUND(C9*1720/12,2)*C23</f>
        <v>2521.9499999999998</v>
      </c>
      <c r="E23" s="46">
        <f>ROUND(D23/1720*D9,2)</f>
        <v>11.73</v>
      </c>
      <c r="F23" s="54">
        <f>ROUND(C9*1720/12,2)*C23</f>
        <v>2521.9499999999998</v>
      </c>
      <c r="G23" s="79">
        <f>ROUND(F23/1720*F9,2)</f>
        <v>11.73</v>
      </c>
      <c r="H23" s="79">
        <f t="shared" si="5"/>
        <v>23.46</v>
      </c>
      <c r="I23" s="77"/>
      <c r="J23" s="94"/>
      <c r="K23" s="54"/>
      <c r="L23" s="79"/>
      <c r="M23" s="79"/>
      <c r="N23" s="84"/>
      <c r="O23" s="6"/>
      <c r="P23" s="49"/>
      <c r="Q23" s="27"/>
      <c r="R23" s="5"/>
      <c r="S23" s="63"/>
      <c r="T23" s="79"/>
      <c r="U23" s="84"/>
      <c r="V23" s="6"/>
      <c r="W23" s="32"/>
      <c r="X23" s="63"/>
      <c r="Y23" s="84"/>
      <c r="Z23" s="6"/>
      <c r="AA23" s="32"/>
      <c r="AB23" s="63"/>
      <c r="AC23" s="82"/>
      <c r="AD23" s="6"/>
      <c r="AE23" s="25"/>
      <c r="AF23" s="79"/>
      <c r="AG23" s="63"/>
      <c r="AH23" s="25"/>
      <c r="AI23" s="36"/>
      <c r="AJ23" s="29"/>
      <c r="AK23" s="2"/>
      <c r="AL23" s="86"/>
    </row>
    <row r="24" spans="1:38" ht="13.5" customHeight="1" x14ac:dyDescent="0.25">
      <c r="A24" s="100" t="s">
        <v>62</v>
      </c>
      <c r="B24" s="16" t="s">
        <v>42</v>
      </c>
      <c r="C24" s="190">
        <v>0.5</v>
      </c>
      <c r="D24" s="56">
        <f>ROUND(C10*1720/12,2)*C24</f>
        <v>2034.615</v>
      </c>
      <c r="E24" s="46">
        <f>ROUND(D24/1720*D10,2)</f>
        <v>9.4600000000000009</v>
      </c>
      <c r="F24" s="104">
        <f>ROUND(C10*1720/12,2)*C24</f>
        <v>2034.615</v>
      </c>
      <c r="G24" s="79">
        <f>ROUND(F24/1720*F10,2)</f>
        <v>9.4600000000000009</v>
      </c>
      <c r="H24" s="79">
        <f t="shared" si="5"/>
        <v>18.920000000000002</v>
      </c>
      <c r="I24" s="77"/>
      <c r="J24" s="123"/>
      <c r="K24" s="54"/>
      <c r="L24" s="107"/>
      <c r="M24" s="107"/>
      <c r="N24" s="84"/>
      <c r="O24" s="3"/>
      <c r="P24" s="124"/>
      <c r="Q24" s="36"/>
      <c r="R24" s="2"/>
      <c r="S24" s="62"/>
      <c r="T24" s="107"/>
      <c r="U24" s="84"/>
      <c r="V24" s="3"/>
      <c r="W24" s="32"/>
      <c r="X24" s="62"/>
      <c r="Y24" s="84"/>
      <c r="Z24" s="3"/>
      <c r="AA24" s="32"/>
      <c r="AB24" s="62"/>
      <c r="AC24" s="81"/>
      <c r="AD24" s="3"/>
      <c r="AE24" s="25"/>
      <c r="AF24" s="107"/>
      <c r="AG24" s="62"/>
      <c r="AH24" s="25"/>
      <c r="AI24" s="36"/>
      <c r="AJ24" s="29"/>
      <c r="AK24" s="2"/>
      <c r="AL24" s="109"/>
    </row>
    <row r="25" spans="1:38" ht="13.5" customHeight="1" x14ac:dyDescent="0.25">
      <c r="A25" s="100" t="s">
        <v>63</v>
      </c>
      <c r="B25" s="16" t="s">
        <v>44</v>
      </c>
      <c r="C25" s="190">
        <v>0.5</v>
      </c>
      <c r="D25" s="56">
        <f>ROUND(C11*1720/12,2)*C25</f>
        <v>1082.885</v>
      </c>
      <c r="E25" s="46">
        <f>ROUND(D25*D11/1720,2)</f>
        <v>31.48</v>
      </c>
      <c r="F25" s="104">
        <f>ROUND(C11*1720/12,2)*C25</f>
        <v>1082.885</v>
      </c>
      <c r="G25" s="79">
        <f>ROUND(F25/1720*F11,2)</f>
        <v>100.73</v>
      </c>
      <c r="H25" s="79">
        <f t="shared" si="5"/>
        <v>132.21</v>
      </c>
      <c r="I25" s="77"/>
      <c r="J25" s="123"/>
      <c r="K25" s="54"/>
      <c r="L25" s="107"/>
      <c r="M25" s="107"/>
      <c r="N25" s="84"/>
      <c r="O25" s="3"/>
      <c r="P25" s="124"/>
      <c r="Q25" s="36"/>
      <c r="R25" s="2"/>
      <c r="S25" s="62"/>
      <c r="T25" s="107"/>
      <c r="U25" s="84"/>
      <c r="V25" s="3"/>
      <c r="W25" s="32"/>
      <c r="X25" s="62"/>
      <c r="Y25" s="84"/>
      <c r="Z25" s="3"/>
      <c r="AA25" s="32"/>
      <c r="AB25" s="62"/>
      <c r="AC25" s="81"/>
      <c r="AD25" s="3"/>
      <c r="AE25" s="25"/>
      <c r="AF25" s="107"/>
      <c r="AG25" s="62"/>
      <c r="AH25" s="25"/>
      <c r="AI25" s="36"/>
      <c r="AJ25" s="29"/>
      <c r="AK25" s="2"/>
      <c r="AL25" s="109"/>
    </row>
    <row r="26" spans="1:38" ht="28.5" customHeight="1" x14ac:dyDescent="0.25">
      <c r="A26" s="101" t="s">
        <v>64</v>
      </c>
      <c r="B26" s="97" t="s">
        <v>45</v>
      </c>
      <c r="C26" s="190">
        <v>0.5</v>
      </c>
      <c r="D26" s="56">
        <f>ROUND(C12*1720/12,2)*C26</f>
        <v>1082.885</v>
      </c>
      <c r="E26" s="46">
        <f>ROUND(D26/1720*D12,2)</f>
        <v>5.04</v>
      </c>
      <c r="F26" s="104">
        <f>ROUND(C12*1720/12,2)*C26</f>
        <v>1082.885</v>
      </c>
      <c r="G26" s="79">
        <f>ROUND(F26/1720*F12,2)</f>
        <v>10.07</v>
      </c>
      <c r="H26" s="107">
        <f t="shared" si="5"/>
        <v>15.11</v>
      </c>
      <c r="I26" s="77"/>
      <c r="J26" s="123"/>
      <c r="K26" s="54"/>
      <c r="L26" s="107"/>
      <c r="M26" s="107"/>
      <c r="N26" s="84"/>
      <c r="O26" s="3"/>
      <c r="P26" s="124"/>
      <c r="Q26" s="36"/>
      <c r="R26" s="2"/>
      <c r="S26" s="62"/>
      <c r="T26" s="107"/>
      <c r="U26" s="84"/>
      <c r="V26" s="3"/>
      <c r="W26" s="32"/>
      <c r="X26" s="62"/>
      <c r="Y26" s="84"/>
      <c r="Z26" s="3"/>
      <c r="AA26" s="32"/>
      <c r="AB26" s="62"/>
      <c r="AC26" s="81"/>
      <c r="AD26" s="3"/>
      <c r="AE26" s="25"/>
      <c r="AF26" s="107"/>
      <c r="AG26" s="62"/>
      <c r="AH26" s="25"/>
      <c r="AI26" s="36"/>
      <c r="AJ26" s="29"/>
      <c r="AK26" s="2"/>
      <c r="AL26" s="109"/>
    </row>
    <row r="27" spans="1:38" s="121" customFormat="1" ht="28.5" customHeight="1" x14ac:dyDescent="0.25">
      <c r="A27" s="116"/>
      <c r="B27" s="159" t="s">
        <v>17</v>
      </c>
      <c r="C27" s="160"/>
      <c r="D27" s="118"/>
      <c r="E27" s="153">
        <f>E15+E21</f>
        <v>139.28000000000003</v>
      </c>
      <c r="F27" s="154"/>
      <c r="G27" s="153">
        <f>G15+G21</f>
        <v>296.59000000000003</v>
      </c>
      <c r="H27" s="153">
        <f t="shared" si="5"/>
        <v>435.87000000000006</v>
      </c>
      <c r="I27" s="117"/>
      <c r="J27" s="125"/>
      <c r="K27" s="117"/>
      <c r="L27" s="118"/>
      <c r="M27" s="118"/>
      <c r="N27" s="119"/>
      <c r="O27" s="119"/>
      <c r="P27" s="117"/>
      <c r="Q27" s="119"/>
      <c r="R27" s="119"/>
      <c r="S27" s="119"/>
      <c r="T27" s="118"/>
      <c r="U27" s="119"/>
      <c r="V27" s="119"/>
      <c r="W27" s="119"/>
      <c r="X27" s="119"/>
      <c r="Y27" s="119"/>
      <c r="Z27" s="119"/>
      <c r="AA27" s="119"/>
      <c r="AB27" s="119"/>
      <c r="AC27" s="119"/>
      <c r="AD27" s="119"/>
      <c r="AE27" s="119"/>
      <c r="AF27" s="118"/>
      <c r="AG27" s="119"/>
      <c r="AH27" s="119"/>
      <c r="AI27" s="119"/>
      <c r="AJ27" s="119"/>
      <c r="AK27" s="119"/>
      <c r="AL27" s="120"/>
    </row>
    <row r="28" spans="1:38" ht="42.75" customHeight="1" x14ac:dyDescent="0.25">
      <c r="A28" s="110"/>
      <c r="B28" s="111"/>
      <c r="C28" s="112" t="s">
        <v>101</v>
      </c>
      <c r="D28" s="112" t="s">
        <v>48</v>
      </c>
      <c r="E28" s="113" t="s">
        <v>47</v>
      </c>
      <c r="F28" s="112" t="s">
        <v>48</v>
      </c>
      <c r="G28" s="112" t="s">
        <v>36</v>
      </c>
      <c r="H28" s="112" t="s">
        <v>36</v>
      </c>
      <c r="I28" s="114" t="s">
        <v>48</v>
      </c>
      <c r="J28" s="113" t="s">
        <v>36</v>
      </c>
      <c r="K28" s="112" t="s">
        <v>48</v>
      </c>
      <c r="L28" s="112" t="s">
        <v>36</v>
      </c>
      <c r="M28" s="112" t="s">
        <v>36</v>
      </c>
      <c r="N28" s="114" t="s">
        <v>48</v>
      </c>
      <c r="O28" s="115" t="s">
        <v>36</v>
      </c>
      <c r="P28" s="112" t="s">
        <v>48</v>
      </c>
      <c r="Q28" s="113" t="s">
        <v>36</v>
      </c>
      <c r="R28" s="112" t="s">
        <v>48</v>
      </c>
      <c r="S28" s="112" t="s">
        <v>36</v>
      </c>
      <c r="T28" s="112" t="s">
        <v>36</v>
      </c>
      <c r="U28" s="114" t="s">
        <v>48</v>
      </c>
      <c r="V28" s="115" t="s">
        <v>36</v>
      </c>
      <c r="W28" s="112" t="s">
        <v>48</v>
      </c>
      <c r="X28" s="112" t="s">
        <v>36</v>
      </c>
      <c r="Y28" s="114" t="s">
        <v>48</v>
      </c>
      <c r="Z28" s="115" t="s">
        <v>36</v>
      </c>
      <c r="AA28" s="112" t="s">
        <v>48</v>
      </c>
      <c r="AB28" s="112" t="s">
        <v>36</v>
      </c>
      <c r="AC28" s="114" t="s">
        <v>48</v>
      </c>
      <c r="AD28" s="115" t="s">
        <v>36</v>
      </c>
      <c r="AE28" s="112" t="s">
        <v>48</v>
      </c>
      <c r="AF28" s="112" t="s">
        <v>36</v>
      </c>
      <c r="AG28" s="112" t="s">
        <v>36</v>
      </c>
      <c r="AH28" s="112" t="s">
        <v>48</v>
      </c>
      <c r="AI28" s="113" t="s">
        <v>36</v>
      </c>
      <c r="AJ28" s="112" t="s">
        <v>48</v>
      </c>
      <c r="AK28" s="113" t="s">
        <v>36</v>
      </c>
      <c r="AL28" s="112" t="s">
        <v>36</v>
      </c>
    </row>
    <row r="29" spans="1:38" ht="28.5" customHeight="1" x14ac:dyDescent="0.25">
      <c r="A29" s="101" t="s">
        <v>66</v>
      </c>
      <c r="B29" s="102" t="s">
        <v>102</v>
      </c>
      <c r="C29" s="186">
        <v>380</v>
      </c>
      <c r="D29" s="56">
        <f>$D$13</f>
        <v>84</v>
      </c>
      <c r="E29" s="46">
        <f>ROUND(C29/1720, 2)*D29</f>
        <v>18.48</v>
      </c>
      <c r="F29" s="54">
        <f>$F$13</f>
        <v>207</v>
      </c>
      <c r="G29" s="79">
        <f>ROUND(C29/1720, 2)*F29</f>
        <v>45.54</v>
      </c>
      <c r="H29" s="79">
        <f>E29+G29</f>
        <v>64.02</v>
      </c>
      <c r="I29" s="77"/>
      <c r="J29" s="48"/>
      <c r="K29" s="54"/>
      <c r="L29" s="79"/>
      <c r="M29" s="79"/>
      <c r="N29" s="84"/>
      <c r="O29" s="6"/>
      <c r="P29" s="49"/>
      <c r="Q29" s="27"/>
      <c r="R29" s="5"/>
      <c r="S29" s="63"/>
      <c r="T29" s="79"/>
      <c r="U29" s="84"/>
      <c r="V29" s="6"/>
      <c r="W29" s="32"/>
      <c r="X29" s="63"/>
      <c r="Y29" s="84"/>
      <c r="Z29" s="6"/>
      <c r="AA29" s="32"/>
      <c r="AB29" s="63"/>
      <c r="AC29" s="82"/>
      <c r="AD29" s="6"/>
      <c r="AE29" s="25"/>
      <c r="AF29" s="79"/>
      <c r="AG29" s="63"/>
      <c r="AH29" s="25"/>
      <c r="AI29" s="36"/>
      <c r="AJ29" s="29"/>
      <c r="AK29" s="2"/>
      <c r="AL29" s="86"/>
    </row>
    <row r="30" spans="1:38" ht="30" customHeight="1" x14ac:dyDescent="0.25">
      <c r="A30" s="15" t="s">
        <v>67</v>
      </c>
      <c r="B30" s="103" t="s">
        <v>103</v>
      </c>
      <c r="C30" s="187">
        <v>50</v>
      </c>
      <c r="D30" s="56">
        <f t="shared" ref="D30:D32" si="6">$D$13</f>
        <v>84</v>
      </c>
      <c r="E30" s="46">
        <f>ROUND(C30/1720, 2)*D30</f>
        <v>2.52</v>
      </c>
      <c r="F30" s="54">
        <f t="shared" ref="F30:F32" si="7">$F$13</f>
        <v>207</v>
      </c>
      <c r="G30" s="79">
        <f>ROUND(C30/1720, 2)*F30</f>
        <v>6.21</v>
      </c>
      <c r="H30" s="79">
        <f>E30+G30</f>
        <v>8.73</v>
      </c>
      <c r="I30" s="77"/>
      <c r="J30" s="48"/>
      <c r="K30" s="54"/>
      <c r="L30" s="79"/>
      <c r="M30" s="79"/>
      <c r="N30" s="84"/>
      <c r="O30" s="6"/>
      <c r="P30" s="49"/>
      <c r="Q30" s="27"/>
      <c r="R30" s="5"/>
      <c r="S30" s="63"/>
      <c r="T30" s="79"/>
      <c r="U30" s="84"/>
      <c r="V30" s="6"/>
      <c r="W30" s="32"/>
      <c r="X30" s="63"/>
      <c r="Y30" s="84"/>
      <c r="Z30" s="6"/>
      <c r="AA30" s="32"/>
      <c r="AB30" s="63"/>
      <c r="AC30" s="82"/>
      <c r="AD30" s="6"/>
      <c r="AE30" s="25"/>
      <c r="AF30" s="79"/>
      <c r="AG30" s="63"/>
      <c r="AH30" s="25"/>
      <c r="AI30" s="36"/>
      <c r="AJ30" s="29"/>
      <c r="AK30" s="2"/>
      <c r="AL30" s="86"/>
    </row>
    <row r="31" spans="1:38" ht="31.5" customHeight="1" x14ac:dyDescent="0.25">
      <c r="A31" s="15" t="s">
        <v>68</v>
      </c>
      <c r="B31" s="103" t="s">
        <v>104</v>
      </c>
      <c r="C31" s="187">
        <v>100</v>
      </c>
      <c r="D31" s="56">
        <f t="shared" si="6"/>
        <v>84</v>
      </c>
      <c r="E31" s="46">
        <f>ROUND(C31/1720, 2)*D31</f>
        <v>5.04</v>
      </c>
      <c r="F31" s="54">
        <f t="shared" si="7"/>
        <v>207</v>
      </c>
      <c r="G31" s="79">
        <f>ROUND(C31/1720, 2)*F31</f>
        <v>12.42</v>
      </c>
      <c r="H31" s="79">
        <f>E31+G31</f>
        <v>17.46</v>
      </c>
      <c r="I31" s="77"/>
      <c r="J31" s="48"/>
      <c r="K31" s="54"/>
      <c r="L31" s="79"/>
      <c r="M31" s="79"/>
      <c r="N31" s="84"/>
      <c r="O31" s="6"/>
      <c r="P31" s="49"/>
      <c r="Q31" s="27"/>
      <c r="R31" s="5"/>
      <c r="S31" s="63"/>
      <c r="T31" s="79"/>
      <c r="U31" s="84"/>
      <c r="V31" s="6"/>
      <c r="W31" s="32"/>
      <c r="X31" s="63"/>
      <c r="Y31" s="84"/>
      <c r="Z31" s="6"/>
      <c r="AA31" s="32"/>
      <c r="AB31" s="63"/>
      <c r="AC31" s="82"/>
      <c r="AD31" s="6"/>
      <c r="AE31" s="25"/>
      <c r="AF31" s="79"/>
      <c r="AG31" s="63"/>
      <c r="AH31" s="25"/>
      <c r="AI31" s="36"/>
      <c r="AJ31" s="29"/>
      <c r="AK31" s="2"/>
      <c r="AL31" s="86"/>
    </row>
    <row r="32" spans="1:38" ht="42" customHeight="1" x14ac:dyDescent="0.25">
      <c r="A32" s="161" t="s">
        <v>69</v>
      </c>
      <c r="B32" s="162" t="s">
        <v>105</v>
      </c>
      <c r="C32" s="188">
        <v>3000</v>
      </c>
      <c r="D32" s="163">
        <f t="shared" si="6"/>
        <v>84</v>
      </c>
      <c r="E32" s="105">
        <f>ROUND(C32/5/1720, 2)*D32</f>
        <v>29.4</v>
      </c>
      <c r="F32" s="54">
        <f t="shared" si="7"/>
        <v>207</v>
      </c>
      <c r="G32" s="107">
        <f>ROUND(C32/5/1720, 2)*F32</f>
        <v>72.449999999999989</v>
      </c>
      <c r="H32" s="107">
        <f>E32+G32</f>
        <v>101.85</v>
      </c>
      <c r="I32" s="77"/>
      <c r="J32" s="108"/>
      <c r="K32" s="54"/>
      <c r="L32" s="107"/>
      <c r="M32" s="107"/>
      <c r="N32" s="84"/>
      <c r="O32" s="3"/>
      <c r="P32" s="124"/>
      <c r="Q32" s="36"/>
      <c r="R32" s="2"/>
      <c r="S32" s="62"/>
      <c r="T32" s="107"/>
      <c r="U32" s="84"/>
      <c r="V32" s="3"/>
      <c r="W32" s="32"/>
      <c r="X32" s="62"/>
      <c r="Y32" s="84"/>
      <c r="Z32" s="3"/>
      <c r="AA32" s="32"/>
      <c r="AB32" s="62"/>
      <c r="AC32" s="81"/>
      <c r="AD32" s="3"/>
      <c r="AE32" s="25"/>
      <c r="AF32" s="107"/>
      <c r="AG32" s="62"/>
      <c r="AH32" s="25"/>
      <c r="AI32" s="36"/>
      <c r="AJ32" s="29"/>
      <c r="AK32" s="2"/>
      <c r="AL32" s="109"/>
    </row>
    <row r="33" spans="1:40" s="183" customFormat="1" ht="42" customHeight="1" x14ac:dyDescent="0.25">
      <c r="A33" s="122"/>
      <c r="B33" s="159" t="s">
        <v>17</v>
      </c>
      <c r="C33" s="160"/>
      <c r="D33" s="153"/>
      <c r="E33" s="153">
        <f>SUM(E29:E32)</f>
        <v>55.44</v>
      </c>
      <c r="F33" s="154"/>
      <c r="G33" s="153">
        <f>SUM(G29:G32)</f>
        <v>136.62</v>
      </c>
      <c r="H33" s="153">
        <f>E33+G33</f>
        <v>192.06</v>
      </c>
      <c r="I33" s="154"/>
      <c r="J33" s="153"/>
      <c r="K33" s="154"/>
      <c r="L33" s="153"/>
      <c r="M33" s="153"/>
      <c r="N33" s="182"/>
      <c r="O33" s="182"/>
      <c r="P33" s="154"/>
      <c r="Q33" s="182"/>
      <c r="R33" s="182"/>
      <c r="S33" s="182"/>
      <c r="T33" s="153"/>
      <c r="U33" s="182"/>
      <c r="V33" s="182"/>
      <c r="W33" s="182"/>
      <c r="X33" s="182"/>
      <c r="Y33" s="182"/>
      <c r="Z33" s="182"/>
      <c r="AA33" s="182"/>
      <c r="AB33" s="182"/>
      <c r="AC33" s="182"/>
      <c r="AD33" s="182"/>
      <c r="AE33" s="182"/>
      <c r="AF33" s="153"/>
      <c r="AG33" s="182"/>
      <c r="AH33" s="182"/>
      <c r="AI33" s="182"/>
      <c r="AJ33" s="182"/>
      <c r="AK33" s="182"/>
      <c r="AL33" s="153"/>
    </row>
    <row r="34" spans="1:40" ht="30" x14ac:dyDescent="0.25">
      <c r="A34" s="164" t="s">
        <v>70</v>
      </c>
      <c r="B34" s="165" t="s">
        <v>71</v>
      </c>
      <c r="C34" s="115" t="s">
        <v>65</v>
      </c>
      <c r="D34" s="113" t="s">
        <v>72</v>
      </c>
      <c r="E34" s="113" t="s">
        <v>36</v>
      </c>
      <c r="F34" s="113" t="s">
        <v>72</v>
      </c>
      <c r="G34" s="112" t="s">
        <v>36</v>
      </c>
      <c r="H34" s="112" t="s">
        <v>36</v>
      </c>
      <c r="I34" s="166" t="s">
        <v>72</v>
      </c>
      <c r="J34" s="113" t="s">
        <v>36</v>
      </c>
      <c r="K34" s="113" t="s">
        <v>72</v>
      </c>
      <c r="L34" s="112" t="s">
        <v>36</v>
      </c>
      <c r="M34" s="112" t="s">
        <v>36</v>
      </c>
      <c r="N34" s="166" t="s">
        <v>72</v>
      </c>
      <c r="O34" s="115" t="s">
        <v>36</v>
      </c>
      <c r="P34" s="113" t="s">
        <v>72</v>
      </c>
      <c r="Q34" s="113" t="s">
        <v>36</v>
      </c>
      <c r="R34" s="113" t="s">
        <v>72</v>
      </c>
      <c r="S34" s="112" t="s">
        <v>36</v>
      </c>
      <c r="T34" s="112" t="s">
        <v>36</v>
      </c>
      <c r="U34" s="166" t="s">
        <v>72</v>
      </c>
      <c r="V34" s="115" t="s">
        <v>36</v>
      </c>
      <c r="W34" s="113" t="s">
        <v>72</v>
      </c>
      <c r="X34" s="112" t="s">
        <v>36</v>
      </c>
      <c r="Y34" s="166" t="s">
        <v>72</v>
      </c>
      <c r="Z34" s="115" t="s">
        <v>36</v>
      </c>
      <c r="AA34" s="113" t="s">
        <v>72</v>
      </c>
      <c r="AB34" s="112" t="s">
        <v>36</v>
      </c>
      <c r="AC34" s="166" t="s">
        <v>72</v>
      </c>
      <c r="AD34" s="115" t="s">
        <v>36</v>
      </c>
      <c r="AE34" s="113" t="s">
        <v>72</v>
      </c>
      <c r="AF34" s="112" t="s">
        <v>36</v>
      </c>
      <c r="AG34" s="112" t="s">
        <v>36</v>
      </c>
      <c r="AH34" s="113" t="s">
        <v>72</v>
      </c>
      <c r="AI34" s="113" t="s">
        <v>36</v>
      </c>
      <c r="AJ34" s="113" t="s">
        <v>72</v>
      </c>
      <c r="AK34" s="113" t="s">
        <v>36</v>
      </c>
      <c r="AL34" s="112" t="s">
        <v>36</v>
      </c>
    </row>
    <row r="35" spans="1:40" ht="17.25" x14ac:dyDescent="0.25">
      <c r="A35" s="14" t="s">
        <v>28</v>
      </c>
      <c r="B35" s="7" t="s">
        <v>106</v>
      </c>
      <c r="C35" s="57">
        <f>57+8+8</f>
        <v>73</v>
      </c>
      <c r="D35" s="50">
        <v>0</v>
      </c>
      <c r="E35" s="58">
        <f>C35*D35</f>
        <v>0</v>
      </c>
      <c r="F35" s="51">
        <v>1</v>
      </c>
      <c r="G35" s="80">
        <f>C35*F35</f>
        <v>73</v>
      </c>
      <c r="H35" s="80">
        <f>E35+G35</f>
        <v>73</v>
      </c>
      <c r="I35" s="76"/>
      <c r="J35" s="52"/>
      <c r="K35" s="51"/>
      <c r="L35" s="80"/>
      <c r="M35" s="80"/>
      <c r="N35" s="83"/>
      <c r="O35" s="9"/>
      <c r="P35" s="50"/>
      <c r="Q35" s="58"/>
      <c r="R35" s="8"/>
      <c r="S35" s="64"/>
      <c r="T35" s="80"/>
      <c r="U35" s="83"/>
      <c r="V35" s="9"/>
      <c r="W35" s="69"/>
      <c r="X35" s="64"/>
      <c r="Y35" s="83"/>
      <c r="Z35" s="9"/>
      <c r="AA35" s="69"/>
      <c r="AB35" s="64"/>
      <c r="AC35" s="83"/>
      <c r="AD35" s="91"/>
      <c r="AE35" s="24"/>
      <c r="AF35" s="80"/>
      <c r="AG35" s="64"/>
      <c r="AH35" s="22"/>
      <c r="AI35" s="27"/>
      <c r="AJ35" s="27"/>
      <c r="AK35" s="5"/>
      <c r="AL35" s="87">
        <f>AI35+AK35</f>
        <v>0</v>
      </c>
    </row>
    <row r="36" spans="1:40" ht="30" x14ac:dyDescent="0.25">
      <c r="A36" s="15" t="s">
        <v>30</v>
      </c>
      <c r="B36" s="7" t="s">
        <v>73</v>
      </c>
      <c r="C36" s="59">
        <v>0.17</v>
      </c>
      <c r="D36" s="53">
        <v>0</v>
      </c>
      <c r="E36" s="60">
        <f>C36*D36</f>
        <v>0</v>
      </c>
      <c r="F36" s="54">
        <v>500</v>
      </c>
      <c r="G36" s="80">
        <f>C36*F36</f>
        <v>85</v>
      </c>
      <c r="H36" s="80">
        <f>E36+G36</f>
        <v>85</v>
      </c>
      <c r="I36" s="77"/>
      <c r="J36" s="55"/>
      <c r="K36" s="54"/>
      <c r="L36" s="80"/>
      <c r="M36" s="80"/>
      <c r="N36" s="84"/>
      <c r="O36" s="9"/>
      <c r="P36" s="53"/>
      <c r="Q36" s="60"/>
      <c r="R36" s="10"/>
      <c r="S36" s="70"/>
      <c r="T36" s="80"/>
      <c r="U36" s="84"/>
      <c r="V36" s="9"/>
      <c r="W36" s="32"/>
      <c r="X36" s="64"/>
      <c r="Y36" s="84"/>
      <c r="Z36" s="9"/>
      <c r="AA36" s="32"/>
      <c r="AB36" s="64"/>
      <c r="AC36" s="84"/>
      <c r="AD36" s="64"/>
      <c r="AE36" s="25"/>
      <c r="AF36" s="80"/>
      <c r="AG36" s="64"/>
      <c r="AH36" s="25"/>
      <c r="AI36" s="29"/>
      <c r="AJ36" s="29"/>
      <c r="AK36" s="10"/>
      <c r="AL36" s="87">
        <f t="shared" ref="AL36:AL37" si="8">AI36+AK36</f>
        <v>0</v>
      </c>
    </row>
    <row r="37" spans="1:40" ht="30" x14ac:dyDescent="0.25">
      <c r="A37" s="99" t="s">
        <v>74</v>
      </c>
      <c r="B37" s="167" t="s">
        <v>75</v>
      </c>
      <c r="C37" s="59"/>
      <c r="D37" s="53">
        <v>0</v>
      </c>
      <c r="E37" s="60">
        <f>C37*D37</f>
        <v>0</v>
      </c>
      <c r="F37" s="54"/>
      <c r="G37" s="168">
        <f>C37*F37</f>
        <v>0</v>
      </c>
      <c r="H37" s="168">
        <f>E37+G37</f>
        <v>0</v>
      </c>
      <c r="I37" s="77"/>
      <c r="J37" s="55"/>
      <c r="K37" s="54"/>
      <c r="L37" s="168"/>
      <c r="M37" s="168"/>
      <c r="N37" s="84"/>
      <c r="O37" s="169"/>
      <c r="P37" s="53"/>
      <c r="Q37" s="60"/>
      <c r="R37" s="10"/>
      <c r="S37" s="70"/>
      <c r="T37" s="168"/>
      <c r="U37" s="84"/>
      <c r="V37" s="169"/>
      <c r="W37" s="32"/>
      <c r="X37" s="70"/>
      <c r="Y37" s="84"/>
      <c r="Z37" s="169"/>
      <c r="AA37" s="32"/>
      <c r="AB37" s="70"/>
      <c r="AC37" s="84"/>
      <c r="AD37" s="3"/>
      <c r="AE37" s="25"/>
      <c r="AF37" s="168"/>
      <c r="AG37" s="70"/>
      <c r="AH37" s="25"/>
      <c r="AI37" s="29"/>
      <c r="AJ37" s="29"/>
      <c r="AK37" s="10"/>
      <c r="AL37" s="170">
        <f t="shared" si="8"/>
        <v>0</v>
      </c>
    </row>
    <row r="38" spans="1:40" s="121" customFormat="1" x14ac:dyDescent="0.25">
      <c r="A38" s="116"/>
      <c r="B38" s="159" t="s">
        <v>17</v>
      </c>
      <c r="C38" s="117"/>
      <c r="D38" s="117"/>
      <c r="E38" s="153">
        <f>SUM(E34:E37)</f>
        <v>0</v>
      </c>
      <c r="F38" s="154"/>
      <c r="G38" s="153">
        <f>SUM(G34:G37)</f>
        <v>158</v>
      </c>
      <c r="H38" s="153">
        <f>E38+G38</f>
        <v>158</v>
      </c>
      <c r="I38" s="154"/>
      <c r="J38" s="153"/>
      <c r="K38" s="154"/>
      <c r="L38" s="153"/>
      <c r="M38" s="153"/>
      <c r="N38" s="119"/>
      <c r="O38" s="119"/>
      <c r="P38" s="117"/>
      <c r="Q38" s="117"/>
      <c r="R38" s="119"/>
      <c r="S38" s="119"/>
      <c r="T38" s="118"/>
      <c r="U38" s="119"/>
      <c r="V38" s="119"/>
      <c r="W38" s="119"/>
      <c r="X38" s="119"/>
      <c r="Y38" s="119"/>
      <c r="Z38" s="119"/>
      <c r="AA38" s="119"/>
      <c r="AB38" s="119"/>
      <c r="AC38" s="119"/>
      <c r="AD38" s="119"/>
      <c r="AE38" s="119"/>
      <c r="AF38" s="118"/>
      <c r="AG38" s="119"/>
      <c r="AH38" s="119"/>
      <c r="AI38" s="119"/>
      <c r="AJ38" s="119"/>
      <c r="AK38" s="119"/>
      <c r="AL38" s="120"/>
    </row>
    <row r="39" spans="1:40" x14ac:dyDescent="0.25">
      <c r="B39" s="171" t="s">
        <v>76</v>
      </c>
      <c r="C39" s="171"/>
      <c r="D39" s="172"/>
      <c r="E39" s="173" t="s">
        <v>77</v>
      </c>
      <c r="F39" s="174"/>
      <c r="G39" s="175" t="s">
        <v>78</v>
      </c>
      <c r="H39" s="176"/>
      <c r="I39" s="177"/>
      <c r="J39" s="175" t="s">
        <v>79</v>
      </c>
      <c r="K39" s="174"/>
      <c r="L39" s="175" t="s">
        <v>80</v>
      </c>
      <c r="M39" s="176"/>
      <c r="N39" s="177"/>
      <c r="O39" s="178" t="s">
        <v>81</v>
      </c>
      <c r="P39" s="179"/>
      <c r="Q39" s="178" t="s">
        <v>82</v>
      </c>
      <c r="R39" s="179"/>
      <c r="S39" s="178" t="s">
        <v>83</v>
      </c>
      <c r="T39" s="176"/>
      <c r="U39" s="177"/>
      <c r="V39" s="178" t="s">
        <v>84</v>
      </c>
      <c r="W39" s="179"/>
      <c r="X39" s="178" t="s">
        <v>85</v>
      </c>
      <c r="Y39" s="177"/>
      <c r="Z39" s="178" t="s">
        <v>86</v>
      </c>
      <c r="AA39" s="179"/>
      <c r="AB39" s="178" t="s">
        <v>87</v>
      </c>
      <c r="AC39" s="180"/>
      <c r="AD39" s="178" t="s">
        <v>88</v>
      </c>
      <c r="AE39" s="180"/>
      <c r="AF39" s="178" t="s">
        <v>89</v>
      </c>
      <c r="AG39" s="180"/>
      <c r="AH39" s="180"/>
      <c r="AI39" s="178" t="s">
        <v>90</v>
      </c>
      <c r="AJ39" s="180"/>
      <c r="AK39" s="178" t="s">
        <v>91</v>
      </c>
      <c r="AL39" s="181"/>
    </row>
    <row r="40" spans="1:40" x14ac:dyDescent="0.25">
      <c r="B40" s="21" t="s">
        <v>92</v>
      </c>
      <c r="C40" s="21"/>
      <c r="D40" s="20"/>
      <c r="E40" s="95">
        <f>E6+E13+E27+E33+E38</f>
        <v>2018.3749999999998</v>
      </c>
      <c r="F40" s="11"/>
      <c r="G40" s="95">
        <f>G6+G13+G27+G33+G38</f>
        <v>4593.883499999999</v>
      </c>
      <c r="H40" s="95">
        <f>E40+G40</f>
        <v>6612.258499999999</v>
      </c>
      <c r="I40" s="157"/>
      <c r="J40" s="95">
        <f>J6+J13+J27+J33+J38</f>
        <v>0</v>
      </c>
      <c r="K40" s="11"/>
      <c r="L40" s="95">
        <f>L6+L13+L27+L33+L38</f>
        <v>0</v>
      </c>
      <c r="M40" s="88">
        <f>J40+L40</f>
        <v>0</v>
      </c>
      <c r="N40" s="78"/>
      <c r="O40" s="85">
        <f>SUM(O8:O12)+SUM(O32:O32)+SUM(O35:O37)</f>
        <v>0</v>
      </c>
      <c r="P40" s="33"/>
      <c r="Q40" s="96">
        <f>Q6+SUM(Q8:Q12)+Q32+SUM(Q35:Q37)</f>
        <v>0</v>
      </c>
      <c r="R40" s="33"/>
      <c r="S40" s="33">
        <f>SUM(S8:S12)+SUM(S32:S32)+SUM(S35:S37)</f>
        <v>0</v>
      </c>
      <c r="T40" s="88">
        <f>Q40+S40</f>
        <v>0</v>
      </c>
      <c r="U40" s="78"/>
      <c r="V40" s="85">
        <f>SUM(V8:V12)+SUM(V32:V32)+SUM(V35:V37)</f>
        <v>0</v>
      </c>
      <c r="W40" s="33"/>
      <c r="X40" s="33">
        <f>SUM(X8:X12)+SUM(X32:X32)+SUM(X35:X37)</f>
        <v>0</v>
      </c>
      <c r="Y40" s="78"/>
      <c r="Z40" s="33">
        <f>SUM(Z8:Z12)+SUM(Z32:Z32)+SUM(Z35:Z37)</f>
        <v>0</v>
      </c>
      <c r="AA40" s="33"/>
      <c r="AB40" s="33">
        <f>SUM(AB8:AB12)+SUM(AB32:AB32)+SUM(AB35:AB37)</f>
        <v>0</v>
      </c>
      <c r="AC40" s="66"/>
      <c r="AD40" s="92">
        <f>SUM(AD8:AD12)+SUM(AD32:AD32)+SUM(AD35:AD37)</f>
        <v>0</v>
      </c>
      <c r="AE40" s="66"/>
      <c r="AF40" s="61"/>
      <c r="AG40" s="66">
        <f>SUM(AG8:AG12)+SUM(AG32:AG32)+SUM(AG35:AG37)</f>
        <v>0</v>
      </c>
      <c r="AH40" s="66"/>
      <c r="AI40" s="66">
        <f>SUM(AI8:AI12)+SUM(AI32:AI32)+SUM(AI35:AI37)</f>
        <v>0</v>
      </c>
      <c r="AJ40" s="66"/>
      <c r="AK40" s="66">
        <f>SUM(AK8:AK12)+SUM(AK32:AK32)+SUM(AK35:AK37)</f>
        <v>0</v>
      </c>
      <c r="AL40" s="88">
        <f>AI40+AK40</f>
        <v>0</v>
      </c>
    </row>
    <row r="41" spans="1:40" x14ac:dyDescent="0.25">
      <c r="B41" s="40" t="s">
        <v>93</v>
      </c>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67"/>
      <c r="AD41" s="67"/>
      <c r="AE41" s="67"/>
      <c r="AF41" s="39"/>
      <c r="AG41" s="67"/>
      <c r="AH41" s="67"/>
      <c r="AI41" s="67"/>
      <c r="AJ41" s="67"/>
      <c r="AK41" s="67"/>
      <c r="AL41" s="93">
        <f>H40+M40+O40+Q2+T40+V40+X40+Z40+AB40++AG40+AL40</f>
        <v>6612.258499999999</v>
      </c>
      <c r="AN41" t="s">
        <v>94</v>
      </c>
    </row>
    <row r="42" spans="1:40" x14ac:dyDescent="0.25">
      <c r="G42" s="31"/>
      <c r="H42" s="31"/>
      <c r="L42" s="31"/>
      <c r="M42" s="31"/>
      <c r="T42" s="31"/>
      <c r="AF42" s="31"/>
      <c r="AL42" s="31"/>
    </row>
    <row r="43" spans="1:40" ht="15" customHeight="1" x14ac:dyDescent="0.25">
      <c r="B43" s="191" t="s">
        <v>107</v>
      </c>
      <c r="C43" s="192"/>
      <c r="D43" s="192"/>
      <c r="E43" s="192"/>
      <c r="F43" s="192"/>
      <c r="G43" s="192"/>
      <c r="H43" s="192"/>
      <c r="I43" s="192"/>
      <c r="J43" s="192"/>
      <c r="K43" s="192"/>
      <c r="L43" s="192"/>
      <c r="M43" s="192"/>
    </row>
    <row r="44" spans="1:40" ht="15" customHeight="1" x14ac:dyDescent="0.25">
      <c r="B44" s="189" t="s">
        <v>116</v>
      </c>
      <c r="C44" s="185"/>
      <c r="D44" s="185"/>
      <c r="E44" s="185"/>
      <c r="F44" s="185"/>
      <c r="G44" s="185"/>
      <c r="H44" s="185"/>
      <c r="I44" s="185"/>
      <c r="J44" s="185"/>
      <c r="K44" s="185"/>
      <c r="L44" s="185"/>
      <c r="M44" s="185"/>
    </row>
    <row r="45" spans="1:40" ht="91.5" customHeight="1" x14ac:dyDescent="0.25">
      <c r="B45" s="201" t="s">
        <v>108</v>
      </c>
      <c r="C45" s="202"/>
      <c r="D45" s="202"/>
      <c r="E45" s="202"/>
      <c r="F45" s="202"/>
      <c r="G45" s="202"/>
      <c r="H45" s="202"/>
      <c r="I45" s="202"/>
      <c r="J45" s="202"/>
      <c r="K45" s="202"/>
      <c r="L45" s="202"/>
      <c r="M45" s="202"/>
      <c r="N45" s="184"/>
      <c r="O45" s="184"/>
      <c r="P45" s="184"/>
      <c r="Q45" s="184"/>
      <c r="R45" s="184"/>
      <c r="S45" s="184"/>
      <c r="T45" s="184"/>
      <c r="AF45" s="31"/>
      <c r="AL45" s="31"/>
    </row>
    <row r="46" spans="1:40" ht="15" customHeight="1" x14ac:dyDescent="0.25">
      <c r="B46" s="191" t="s">
        <v>109</v>
      </c>
      <c r="C46" s="192"/>
      <c r="D46" s="192"/>
      <c r="E46" s="192"/>
      <c r="F46" s="192"/>
      <c r="G46" s="192"/>
      <c r="H46" s="192"/>
      <c r="I46" s="192"/>
      <c r="J46" s="192"/>
      <c r="K46" s="192"/>
      <c r="L46" s="192"/>
      <c r="M46" s="192"/>
    </row>
    <row r="47" spans="1:40" ht="15" customHeight="1" x14ac:dyDescent="0.25">
      <c r="B47" s="189" t="s">
        <v>110</v>
      </c>
      <c r="C47" s="185"/>
      <c r="D47" s="185"/>
      <c r="E47" s="185"/>
      <c r="F47" s="185"/>
      <c r="G47" s="185"/>
      <c r="H47" s="185"/>
      <c r="I47" s="185"/>
      <c r="J47" s="185"/>
      <c r="K47" s="185"/>
      <c r="L47" s="185"/>
      <c r="M47" s="185"/>
    </row>
    <row r="48" spans="1:40" ht="45" customHeight="1" x14ac:dyDescent="0.25">
      <c r="B48" s="203" t="s">
        <v>111</v>
      </c>
      <c r="C48" s="204"/>
      <c r="D48" s="204"/>
      <c r="E48" s="204"/>
      <c r="F48" s="204"/>
      <c r="G48" s="204"/>
      <c r="H48" s="204"/>
      <c r="I48" s="204"/>
      <c r="J48" s="204"/>
      <c r="K48" s="204"/>
      <c r="L48" s="204"/>
      <c r="M48" s="204"/>
      <c r="N48" s="184"/>
      <c r="O48" s="184"/>
      <c r="P48" s="184"/>
      <c r="Q48" s="184"/>
      <c r="R48" s="184"/>
      <c r="S48" s="184"/>
      <c r="T48" s="184"/>
      <c r="AF48" s="68"/>
    </row>
    <row r="49" spans="2:17" ht="35.1" customHeight="1" x14ac:dyDescent="0.25">
      <c r="B49" s="203" t="s">
        <v>112</v>
      </c>
      <c r="C49" s="204"/>
      <c r="D49" s="204"/>
      <c r="E49" s="204"/>
      <c r="F49" s="204"/>
      <c r="G49" s="204"/>
      <c r="H49" s="204"/>
      <c r="I49" s="204"/>
      <c r="J49" s="204"/>
      <c r="K49" s="204"/>
      <c r="L49" s="204"/>
      <c r="M49" s="204"/>
      <c r="N49" s="184"/>
      <c r="O49" s="184"/>
      <c r="P49" s="184"/>
      <c r="Q49" s="184"/>
    </row>
    <row r="50" spans="2:17" ht="44.1" customHeight="1" x14ac:dyDescent="0.25">
      <c r="B50" s="201" t="s">
        <v>113</v>
      </c>
      <c r="C50" s="202"/>
      <c r="D50" s="202"/>
      <c r="E50" s="202"/>
      <c r="F50" s="202"/>
      <c r="G50" s="202"/>
      <c r="H50" s="202"/>
      <c r="I50" s="202"/>
      <c r="J50" s="202"/>
      <c r="K50" s="202"/>
      <c r="L50" s="202"/>
      <c r="M50" s="202"/>
      <c r="N50" s="184"/>
      <c r="O50" s="184"/>
      <c r="P50" s="184"/>
      <c r="Q50" s="184"/>
    </row>
    <row r="51" spans="2:17" ht="63.6" customHeight="1" x14ac:dyDescent="0.25">
      <c r="B51" s="203" t="s">
        <v>114</v>
      </c>
      <c r="C51" s="204"/>
      <c r="D51" s="204"/>
      <c r="E51" s="204"/>
      <c r="F51" s="204"/>
      <c r="G51" s="204"/>
      <c r="H51" s="204"/>
      <c r="I51" s="204"/>
      <c r="J51" s="204"/>
      <c r="K51" s="204"/>
      <c r="L51" s="204"/>
      <c r="M51" s="204"/>
      <c r="N51" s="184"/>
      <c r="O51" s="184"/>
      <c r="P51" s="184"/>
      <c r="Q51" s="184"/>
    </row>
    <row r="52" spans="2:17" ht="17.25" x14ac:dyDescent="0.25">
      <c r="B52" s="191" t="s">
        <v>115</v>
      </c>
      <c r="C52" s="192"/>
      <c r="D52" s="192"/>
      <c r="E52" s="192"/>
      <c r="F52" s="192"/>
      <c r="G52" s="192"/>
      <c r="H52" s="192"/>
      <c r="I52" s="192"/>
      <c r="J52" s="192"/>
      <c r="K52" s="192"/>
      <c r="L52" s="192"/>
      <c r="M52" s="192"/>
    </row>
  </sheetData>
  <mergeCells count="37">
    <mergeCell ref="U4:V4"/>
    <mergeCell ref="AC4:AG4"/>
    <mergeCell ref="AH4:AL4"/>
    <mergeCell ref="AC5:AD5"/>
    <mergeCell ref="AH5:AI5"/>
    <mergeCell ref="W4:X4"/>
    <mergeCell ref="Y4:Z4"/>
    <mergeCell ref="AA4:AB4"/>
    <mergeCell ref="AE5:AF5"/>
    <mergeCell ref="A1:G1"/>
    <mergeCell ref="A3:AK3"/>
    <mergeCell ref="A4:A5"/>
    <mergeCell ref="B4:B5"/>
    <mergeCell ref="R5:S5"/>
    <mergeCell ref="U5:V5"/>
    <mergeCell ref="D5:E5"/>
    <mergeCell ref="I5:J5"/>
    <mergeCell ref="P5:Q5"/>
    <mergeCell ref="W5:X5"/>
    <mergeCell ref="Y5:Z5"/>
    <mergeCell ref="AA5:AB5"/>
    <mergeCell ref="AJ5:AK5"/>
    <mergeCell ref="F5:G5"/>
    <mergeCell ref="P4:T4"/>
    <mergeCell ref="D4:H4"/>
    <mergeCell ref="B52:M52"/>
    <mergeCell ref="K5:L5"/>
    <mergeCell ref="I4:M4"/>
    <mergeCell ref="N4:O4"/>
    <mergeCell ref="N5:O5"/>
    <mergeCell ref="B45:M45"/>
    <mergeCell ref="B46:M46"/>
    <mergeCell ref="B48:M48"/>
    <mergeCell ref="B49:M49"/>
    <mergeCell ref="B50:M50"/>
    <mergeCell ref="B51:M51"/>
    <mergeCell ref="B43:M4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468eb95e-0487-43f6-b021-c543e1c0be87">
      <Terms xmlns="http://schemas.microsoft.com/office/infopath/2007/PartnerControls"/>
    </lcf76f155ced4ddcb4097134ff3c332f>
    <TaxCatchAll xmlns="2d868c06-d131-488e-93d1-087529b960f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EE3C3F43D7910B4C90A18CD222E4576E" ma:contentTypeVersion="17" ma:contentTypeDescription="Izveidot jaunu dokumentu." ma:contentTypeScope="" ma:versionID="d957a8ee3243b187ceebf4023b6ca261">
  <xsd:schema xmlns:xsd="http://www.w3.org/2001/XMLSchema" xmlns:xs="http://www.w3.org/2001/XMLSchema" xmlns:p="http://schemas.microsoft.com/office/2006/metadata/properties" xmlns:ns1="http://schemas.microsoft.com/sharepoint/v3" xmlns:ns2="468eb95e-0487-43f6-b021-c543e1c0be87" xmlns:ns3="2d868c06-d131-488e-93d1-087529b960f0" targetNamespace="http://schemas.microsoft.com/office/2006/metadata/properties" ma:root="true" ma:fieldsID="0bcca6356b0dcf4960c1a7a483b805b8" ns1:_="" ns2:_="" ns3:_="">
    <xsd:import namespace="http://schemas.microsoft.com/sharepoint/v3"/>
    <xsd:import namespace="468eb95e-0487-43f6-b021-c543e1c0be87"/>
    <xsd:import namespace="2d868c06-d131-488e-93d1-087529b960f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Vienotās atbilstības politikas rekvizīti" ma:hidden="true" ma:internalName="_ip_UnifiedCompliancePolicyProperties">
      <xsd:simpleType>
        <xsd:restriction base="dms:Note"/>
      </xsd:simpleType>
    </xsd:element>
    <xsd:element name="_ip_UnifiedCompliancePolicyUIAction" ma:index="17" nillable="true" ma:displayName="Vienotās atbilstības politikas UI darbīb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68eb95e-0487-43f6-b021-c543e1c0be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9" nillable="true" ma:taxonomy="true" ma:internalName="lcf76f155ced4ddcb4097134ff3c332f" ma:taxonomyFieldName="MediaServiceImageTags" ma:displayName="Attēlu atzīmes" ma:readOnly="false" ma:fieldId="{5cf76f15-5ced-4ddc-b409-7134ff3c332f}" ma:taxonomyMulti="true" ma:sspId="c20d572e-93f8-47b3-8c65-cc8b4da651f1"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868c06-d131-488e-93d1-087529b960f0"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20" nillable="true" ma:displayName="Taxonomy Catch All Column" ma:hidden="true" ma:list="{5488ebef-9577-431b-8a04-bae9b1ac118f}" ma:internalName="TaxCatchAll" ma:showField="CatchAllData" ma:web="2d868c06-d131-488e-93d1-087529b960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1F59F9-C4E7-49E7-B21D-191A0367C720}">
  <ds:schemaRefs>
    <ds:schemaRef ds:uri="http://schemas.microsoft.com/office/2006/metadata/properties"/>
    <ds:schemaRef ds:uri="http://schemas.microsoft.com/office/infopath/2007/PartnerControls"/>
    <ds:schemaRef ds:uri="http://schemas.microsoft.com/sharepoint/v3"/>
    <ds:schemaRef ds:uri="468eb95e-0487-43f6-b021-c543e1c0be87"/>
    <ds:schemaRef ds:uri="2d868c06-d131-488e-93d1-087529b960f0"/>
  </ds:schemaRefs>
</ds:datastoreItem>
</file>

<file path=customXml/itemProps2.xml><?xml version="1.0" encoding="utf-8"?>
<ds:datastoreItem xmlns:ds="http://schemas.openxmlformats.org/officeDocument/2006/customXml" ds:itemID="{8AA2135E-32EC-4AB5-993F-2E0BEAFAA44D}">
  <ds:schemaRefs>
    <ds:schemaRef ds:uri="http://schemas.microsoft.com/sharepoint/v3/contenttype/forms"/>
  </ds:schemaRefs>
</ds:datastoreItem>
</file>

<file path=customXml/itemProps3.xml><?xml version="1.0" encoding="utf-8"?>
<ds:datastoreItem xmlns:ds="http://schemas.openxmlformats.org/officeDocument/2006/customXml" ds:itemID="{43347F3B-9F00-49A2-8285-96D2E51B6E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68eb95e-0487-43f6-b021-c543e1c0be87"/>
    <ds:schemaRef ds:uri="2d868c06-d131-488e-93d1-087529b960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b8a7570-3ec8-4c4e-9532-5dbb2f157b31}" enabled="1" method="Standard" siteId="{fd50a0e4-c289-4266-b7ff-7d9cf5066e9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Elīna Usāre</dc:creator>
  <cp:keywords/>
  <dc:description/>
  <cp:lastModifiedBy>Ivars Jakovels</cp:lastModifiedBy>
  <cp:revision/>
  <dcterms:created xsi:type="dcterms:W3CDTF">2015-06-05T18:17:20Z</dcterms:created>
  <dcterms:modified xsi:type="dcterms:W3CDTF">2024-10-14T11:28:59Z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0x010100EE3C3F43D7910B4C90A18CD222E4576E</vt:lpwstr>
  </property>
  <property fmtid="{D5CDD505-2E9C-101B-9397-08002B2CF9AE}" pid="3" name="MediaServiceImageTags">
    <vt:lpwstr/>
  </property>
</Properties>
</file>