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codeName="ThisWorkbook"/>
  <mc:AlternateContent xmlns:mc="http://schemas.openxmlformats.org/markup-compatibility/2006">
    <mc:Choice Requires="x15">
      <x15ac:absPath xmlns:x15ac="http://schemas.microsoft.com/office/spreadsheetml/2010/11/ac" url="C:\Users\Dace.Kalsone\Downloads\"/>
    </mc:Choice>
  </mc:AlternateContent>
  <xr:revisionPtr revIDLastSave="0" documentId="8_{4B0CA65B-3038-4A60-8B4F-F7C9A1024D84}" xr6:coauthVersionLast="47" xr6:coauthVersionMax="47" xr10:uidLastSave="{00000000-0000-0000-0000-000000000000}"/>
  <bookViews>
    <workbookView xWindow="-108" yWindow="-108" windowWidth="23256" windowHeight="14016" xr2:uid="{B96BF985-C91B-4908-84F7-83F3B6FE9458}"/>
  </bookViews>
  <sheets>
    <sheet name="1.pielikums" sheetId="8" r:id="rId1"/>
    <sheet name="2.pielikums" sheetId="9" r:id="rId2"/>
    <sheet name="3.pielikums" sheetId="10" r:id="rId3"/>
    <sheet name="4.pielikums" sheetId="11" r:id="rId4"/>
    <sheet name="5.pielikums" sheetId="12" r:id="rId5"/>
    <sheet name="6.pielikums" sheetId="13" r:id="rId6"/>
    <sheet name="7.pielikums" sheetId="14" r:id="rId7"/>
    <sheet name="8.pielikums" sheetId="15" r:id="rId8"/>
    <sheet name="Pielikumi_metodika" sheetId="6" state="hidden" r:id="rId9"/>
  </sheets>
  <definedNames>
    <definedName name="_ftn1" localSheetId="0">'1.pielikums'!#REF!</definedName>
    <definedName name="_ftn1" localSheetId="1">'2.pielikums'!#REF!</definedName>
    <definedName name="_ftn1" localSheetId="2">'3.pielikums'!#REF!</definedName>
    <definedName name="_ftn1" localSheetId="3">'4.pielikums'!#REF!</definedName>
    <definedName name="_ftn1" localSheetId="4">'5.pielikums'!#REF!</definedName>
    <definedName name="_ftn1" localSheetId="5">'6.pielikums'!#REF!</definedName>
    <definedName name="_ftn1" localSheetId="6">'7.pielikums'!#REF!</definedName>
    <definedName name="_ftn1" localSheetId="7">'8.pielikums'!#REF!</definedName>
    <definedName name="_ftn2" localSheetId="0">'1.pielikums'!$B$33</definedName>
    <definedName name="_ftn2" localSheetId="1">'2.pielikums'!$B$33</definedName>
    <definedName name="_ftn2" localSheetId="2">'3.pielikums'!$B$33</definedName>
    <definedName name="_ftn2" localSheetId="3">'4.pielikums'!$B$33</definedName>
    <definedName name="_ftn2" localSheetId="4">'5.pielikums'!$B$33</definedName>
    <definedName name="_ftn2" localSheetId="5">'6.pielikums'!$B$33</definedName>
    <definedName name="_ftn2" localSheetId="6">'7.pielikums'!$B$33</definedName>
    <definedName name="_ftn2" localSheetId="7">'8.pielikums'!$B$33</definedName>
    <definedName name="_ftn3" localSheetId="0">'1.pielikums'!#REF!</definedName>
    <definedName name="_ftn3" localSheetId="1">'2.pielikums'!#REF!</definedName>
    <definedName name="_ftn3" localSheetId="2">'3.pielikums'!#REF!</definedName>
    <definedName name="_ftn3" localSheetId="3">'4.pielikums'!#REF!</definedName>
    <definedName name="_ftn3" localSheetId="4">'5.pielikums'!#REF!</definedName>
    <definedName name="_ftn3" localSheetId="5">'6.pielikums'!#REF!</definedName>
    <definedName name="_ftn3" localSheetId="6">'7.pielikums'!#REF!</definedName>
    <definedName name="_ftn3" localSheetId="7">'8.pielikums'!#REF!</definedName>
    <definedName name="_ftn4" localSheetId="0">'1.pielikums'!#REF!</definedName>
    <definedName name="_ftn4" localSheetId="1">'2.pielikums'!#REF!</definedName>
    <definedName name="_ftn4" localSheetId="2">'3.pielikums'!#REF!</definedName>
    <definedName name="_ftn4" localSheetId="3">'4.pielikums'!#REF!</definedName>
    <definedName name="_ftn4" localSheetId="4">'5.pielikums'!#REF!</definedName>
    <definedName name="_ftn4" localSheetId="5">'6.pielikums'!#REF!</definedName>
    <definedName name="_ftn4" localSheetId="6">'7.pielikums'!#REF!</definedName>
    <definedName name="_ftn4" localSheetId="7">'8.pielikums'!#REF!</definedName>
    <definedName name="_ftn5" localSheetId="0">'1.pielikums'!#REF!</definedName>
    <definedName name="_ftn5" localSheetId="1">'2.pielikums'!#REF!</definedName>
    <definedName name="_ftn5" localSheetId="2">'3.pielikums'!#REF!</definedName>
    <definedName name="_ftn5" localSheetId="3">'4.pielikums'!#REF!</definedName>
    <definedName name="_ftn5" localSheetId="4">'5.pielikums'!#REF!</definedName>
    <definedName name="_ftn5" localSheetId="5">'6.pielikums'!#REF!</definedName>
    <definedName name="_ftn5" localSheetId="6">'7.pielikums'!#REF!</definedName>
    <definedName name="_ftn5" localSheetId="7">'8.pielikums'!#REF!</definedName>
    <definedName name="_ftnref1" localSheetId="0">'1.pielikums'!$C$16</definedName>
    <definedName name="_ftnref1" localSheetId="1">'2.pielikums'!$C$16</definedName>
    <definedName name="_ftnref1" localSheetId="2">'3.pielikums'!$C$16</definedName>
    <definedName name="_ftnref1" localSheetId="3">'4.pielikums'!$C$16</definedName>
    <definedName name="_ftnref1" localSheetId="4">'5.pielikums'!$C$16</definedName>
    <definedName name="_ftnref1" localSheetId="5">'6.pielikums'!$C$16</definedName>
    <definedName name="_ftnref1" localSheetId="6">'7.pielikums'!$C$16</definedName>
    <definedName name="_ftnref1" localSheetId="7">'8.pielikums'!$C$16</definedName>
    <definedName name="_ftnref2" localSheetId="0">'1.pielikums'!$C$21</definedName>
    <definedName name="_ftnref2" localSheetId="1">'2.pielikums'!$C$21</definedName>
    <definedName name="_ftnref2" localSheetId="2">'3.pielikums'!$C$21</definedName>
    <definedName name="_ftnref2" localSheetId="3">'4.pielikums'!$C$21</definedName>
    <definedName name="_ftnref2" localSheetId="4">'5.pielikums'!$C$21</definedName>
    <definedName name="_ftnref2" localSheetId="5">'6.pielikums'!$C$21</definedName>
    <definedName name="_ftnref2" localSheetId="6">'7.pielikums'!$C$21</definedName>
    <definedName name="_ftnref2" localSheetId="7">'8.pielikums'!$C$21</definedName>
    <definedName name="_ftnref3" localSheetId="0">'1.pielikums'!$C$22</definedName>
    <definedName name="_ftnref3" localSheetId="1">'2.pielikums'!$C$22</definedName>
    <definedName name="_ftnref3" localSheetId="2">'3.pielikums'!$C$22</definedName>
    <definedName name="_ftnref3" localSheetId="3">'4.pielikums'!$C$22</definedName>
    <definedName name="_ftnref3" localSheetId="4">'5.pielikums'!$C$22</definedName>
    <definedName name="_ftnref3" localSheetId="5">'6.pielikums'!$C$22</definedName>
    <definedName name="_ftnref3" localSheetId="6">'7.pielikums'!$C$22</definedName>
    <definedName name="_ftnref3" localSheetId="7">'8.pielikums'!$C$22</definedName>
    <definedName name="_ftnref4" localSheetId="0">'1.pielikums'!$C$23</definedName>
    <definedName name="_ftnref4" localSheetId="1">'2.pielikums'!$C$23</definedName>
    <definedName name="_ftnref4" localSheetId="2">'3.pielikums'!$C$23</definedName>
    <definedName name="_ftnref4" localSheetId="3">'4.pielikums'!$C$23</definedName>
    <definedName name="_ftnref4" localSheetId="4">'5.pielikums'!$C$23</definedName>
    <definedName name="_ftnref4" localSheetId="5">'6.pielikums'!$C$23</definedName>
    <definedName name="_ftnref4" localSheetId="6">'7.pielikums'!$C$23</definedName>
    <definedName name="_ftnref4" localSheetId="7">'8.pielikums'!$C$23</definedName>
    <definedName name="_ftnref5" localSheetId="0">'1.pielikums'!$C$24</definedName>
    <definedName name="_ftnref5" localSheetId="1">'2.pielikums'!$C$24</definedName>
    <definedName name="_ftnref5" localSheetId="2">'3.pielikums'!$C$24</definedName>
    <definedName name="_ftnref5" localSheetId="3">'4.pielikums'!$C$24</definedName>
    <definedName name="_ftnref5" localSheetId="4">'5.pielikums'!$C$24</definedName>
    <definedName name="_ftnref5" localSheetId="5">'6.pielikums'!$C$24</definedName>
    <definedName name="_ftnref5" localSheetId="6">'7.pielikums'!$C$24</definedName>
    <definedName name="_ftnref5" localSheetId="7">'8.pielikums'!$C$24</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 i="15" l="1"/>
  <c r="H20" i="15" s="1"/>
  <c r="G19" i="15"/>
  <c r="G22" i="15" s="1"/>
  <c r="F19" i="15"/>
  <c r="E19" i="15"/>
  <c r="E20" i="15" s="1"/>
  <c r="D19" i="15"/>
  <c r="D21" i="15" s="1"/>
  <c r="F22" i="15"/>
  <c r="F26" i="14"/>
  <c r="E26" i="14"/>
  <c r="H19" i="14"/>
  <c r="H22" i="14" s="1"/>
  <c r="G19" i="14"/>
  <c r="G21" i="14" s="1"/>
  <c r="F19" i="14"/>
  <c r="F23" i="14" s="1"/>
  <c r="E19" i="14"/>
  <c r="E22" i="14" s="1"/>
  <c r="D19" i="14"/>
  <c r="D23" i="14" s="1"/>
  <c r="G23" i="14"/>
  <c r="E23" i="14"/>
  <c r="F22" i="14"/>
  <c r="F21" i="14"/>
  <c r="F20" i="14"/>
  <c r="G22" i="14"/>
  <c r="H26" i="13"/>
  <c r="H19" i="13"/>
  <c r="H21" i="13" s="1"/>
  <c r="G19" i="13"/>
  <c r="G23" i="13" s="1"/>
  <c r="F19" i="13"/>
  <c r="F20" i="13" s="1"/>
  <c r="E19" i="13"/>
  <c r="E23" i="13" s="1"/>
  <c r="D19" i="13"/>
  <c r="D22" i="13" s="1"/>
  <c r="D23" i="13"/>
  <c r="G22" i="13"/>
  <c r="H20" i="13"/>
  <c r="G20" i="13"/>
  <c r="D20" i="13"/>
  <c r="H26" i="12"/>
  <c r="H26" i="15" s="1"/>
  <c r="G26" i="12"/>
  <c r="G26" i="15" s="1"/>
  <c r="F26" i="12"/>
  <c r="F26" i="15" s="1"/>
  <c r="E26" i="12"/>
  <c r="E26" i="15" s="1"/>
  <c r="D26" i="12"/>
  <c r="D26" i="14" s="1"/>
  <c r="E23" i="12"/>
  <c r="D23" i="12"/>
  <c r="G22" i="12"/>
  <c r="D22" i="12"/>
  <c r="E21" i="12"/>
  <c r="D21" i="12"/>
  <c r="E20" i="12"/>
  <c r="D20" i="12"/>
  <c r="D24" i="12" s="1"/>
  <c r="H20" i="12"/>
  <c r="G20" i="12"/>
  <c r="F22" i="12"/>
  <c r="E22" i="12"/>
  <c r="F26" i="11"/>
  <c r="E26" i="11"/>
  <c r="H19" i="11"/>
  <c r="H22" i="11" s="1"/>
  <c r="G19" i="11"/>
  <c r="G22" i="11" s="1"/>
  <c r="F19" i="11"/>
  <c r="F20" i="11" s="1"/>
  <c r="E19" i="11"/>
  <c r="E22" i="11" s="1"/>
  <c r="D19" i="11"/>
  <c r="D22" i="11" s="1"/>
  <c r="H23" i="11"/>
  <c r="H21" i="11"/>
  <c r="E26" i="10"/>
  <c r="H19" i="10"/>
  <c r="H23" i="10" s="1"/>
  <c r="G19" i="10"/>
  <c r="G23" i="10" s="1"/>
  <c r="F19" i="10"/>
  <c r="F20" i="10" s="1"/>
  <c r="E19" i="10"/>
  <c r="D19" i="10"/>
  <c r="D22" i="10" s="1"/>
  <c r="E22" i="10"/>
  <c r="H19" i="9"/>
  <c r="H20" i="9" s="1"/>
  <c r="G19" i="9"/>
  <c r="G23" i="9" s="1"/>
  <c r="F19" i="9"/>
  <c r="F20" i="9" s="1"/>
  <c r="E19" i="9"/>
  <c r="E20" i="9" s="1"/>
  <c r="D19" i="9"/>
  <c r="D20" i="9" s="1"/>
  <c r="H26" i="8"/>
  <c r="H26" i="9" s="1"/>
  <c r="H23" i="8"/>
  <c r="H22" i="8"/>
  <c r="H21" i="8"/>
  <c r="H20" i="8"/>
  <c r="E26" i="8"/>
  <c r="E26" i="9" s="1"/>
  <c r="E23" i="8"/>
  <c r="E22" i="8"/>
  <c r="E21" i="8"/>
  <c r="E20" i="8"/>
  <c r="G26" i="8"/>
  <c r="G26" i="9" s="1"/>
  <c r="G23" i="8"/>
  <c r="G22" i="8"/>
  <c r="G21" i="8"/>
  <c r="G20" i="8"/>
  <c r="F26" i="8"/>
  <c r="F26" i="9" s="1"/>
  <c r="F23" i="8"/>
  <c r="F22" i="8"/>
  <c r="F21" i="8"/>
  <c r="F20" i="8"/>
  <c r="D26" i="8"/>
  <c r="D26" i="9" s="1"/>
  <c r="D23" i="8"/>
  <c r="D22" i="8"/>
  <c r="D21" i="8"/>
  <c r="D20" i="8"/>
  <c r="H34" i="6"/>
  <c r="G34" i="6"/>
  <c r="F34" i="6"/>
  <c r="E34" i="6"/>
  <c r="D34" i="6"/>
  <c r="C34" i="6"/>
  <c r="E21" i="13" l="1"/>
  <c r="F23" i="10"/>
  <c r="D26" i="10"/>
  <c r="G26" i="11"/>
  <c r="E22" i="13"/>
  <c r="E20" i="14"/>
  <c r="E24" i="14" s="1"/>
  <c r="G26" i="14"/>
  <c r="H26" i="14"/>
  <c r="H20" i="10"/>
  <c r="H26" i="11"/>
  <c r="F22" i="10"/>
  <c r="F26" i="10"/>
  <c r="E24" i="12"/>
  <c r="E25" i="12" s="1"/>
  <c r="E27" i="12" s="1"/>
  <c r="E28" i="12" s="1"/>
  <c r="H22" i="13"/>
  <c r="D26" i="13"/>
  <c r="G20" i="14"/>
  <c r="G24" i="14" s="1"/>
  <c r="G25" i="14" s="1"/>
  <c r="G27" i="14" s="1"/>
  <c r="G28" i="14" s="1"/>
  <c r="E22" i="15"/>
  <c r="D26" i="15"/>
  <c r="G26" i="10"/>
  <c r="E26" i="13"/>
  <c r="H26" i="10"/>
  <c r="E20" i="13"/>
  <c r="H23" i="13"/>
  <c r="F26" i="13"/>
  <c r="E21" i="15"/>
  <c r="E20" i="11"/>
  <c r="D26" i="11"/>
  <c r="G26" i="13"/>
  <c r="E23" i="15"/>
  <c r="E24" i="15" s="1"/>
  <c r="E25" i="15" s="1"/>
  <c r="E27" i="15" s="1"/>
  <c r="E28" i="15" s="1"/>
  <c r="E24" i="13"/>
  <c r="E25" i="13" s="1"/>
  <c r="E27" i="13" s="1"/>
  <c r="E28" i="13" s="1"/>
  <c r="G20" i="15"/>
  <c r="D23" i="15"/>
  <c r="D22" i="15"/>
  <c r="D20" i="15"/>
  <c r="D24" i="15" s="1"/>
  <c r="D25" i="15" s="1"/>
  <c r="D27" i="15" s="1"/>
  <c r="D28" i="15" s="1"/>
  <c r="H22" i="15"/>
  <c r="H24" i="15" s="1"/>
  <c r="F21" i="15"/>
  <c r="G21" i="15"/>
  <c r="H21" i="15"/>
  <c r="F23" i="15"/>
  <c r="F20" i="15"/>
  <c r="G23" i="15"/>
  <c r="H23" i="15"/>
  <c r="E21" i="14"/>
  <c r="F24" i="14"/>
  <c r="F25" i="14" s="1"/>
  <c r="F27" i="14" s="1"/>
  <c r="F28" i="14" s="1"/>
  <c r="D21" i="14"/>
  <c r="D22" i="14"/>
  <c r="D20" i="14"/>
  <c r="H23" i="14"/>
  <c r="H20" i="14"/>
  <c r="H21" i="14"/>
  <c r="F21" i="13"/>
  <c r="F22" i="13"/>
  <c r="G21" i="13"/>
  <c r="F23" i="13"/>
  <c r="G24" i="13"/>
  <c r="G25" i="13" s="1"/>
  <c r="G27" i="13" s="1"/>
  <c r="G28" i="13" s="1"/>
  <c r="H24" i="13"/>
  <c r="H25" i="13" s="1"/>
  <c r="H27" i="13" s="1"/>
  <c r="H28" i="13" s="1"/>
  <c r="D21" i="13"/>
  <c r="D24" i="13" s="1"/>
  <c r="D25" i="13" s="1"/>
  <c r="D27" i="13" s="1"/>
  <c r="D28" i="13" s="1"/>
  <c r="D25" i="12"/>
  <c r="D27" i="12" s="1"/>
  <c r="D28" i="12" s="1"/>
  <c r="H22" i="12"/>
  <c r="F21" i="12"/>
  <c r="G21" i="12"/>
  <c r="H21" i="12"/>
  <c r="H24" i="12" s="1"/>
  <c r="F23" i="12"/>
  <c r="F20" i="12"/>
  <c r="G23" i="12"/>
  <c r="H23" i="12"/>
  <c r="G20" i="11"/>
  <c r="G24" i="11" s="1"/>
  <c r="H20" i="11"/>
  <c r="H24" i="11" s="1"/>
  <c r="F22" i="11"/>
  <c r="G23" i="11"/>
  <c r="E21" i="11"/>
  <c r="F21" i="11"/>
  <c r="D23" i="11"/>
  <c r="D21" i="11"/>
  <c r="D20" i="11"/>
  <c r="G21" i="11"/>
  <c r="E23" i="11"/>
  <c r="F23" i="11"/>
  <c r="G20" i="10"/>
  <c r="G22" i="10"/>
  <c r="D23" i="10"/>
  <c r="D20" i="10"/>
  <c r="D21" i="10"/>
  <c r="E21" i="10"/>
  <c r="H22" i="10"/>
  <c r="F21" i="10"/>
  <c r="F24" i="10" s="1"/>
  <c r="G21" i="10"/>
  <c r="E23" i="10"/>
  <c r="E20" i="10"/>
  <c r="H21" i="10"/>
  <c r="H24" i="10" s="1"/>
  <c r="F21" i="9"/>
  <c r="F22" i="9"/>
  <c r="F23" i="9"/>
  <c r="G21" i="9"/>
  <c r="G22" i="9"/>
  <c r="E23" i="9"/>
  <c r="E21" i="9"/>
  <c r="E22" i="9"/>
  <c r="D22" i="9"/>
  <c r="G20" i="9"/>
  <c r="H22" i="9"/>
  <c r="H23" i="9"/>
  <c r="H21" i="9"/>
  <c r="D23" i="9"/>
  <c r="D21" i="9"/>
  <c r="G24" i="8"/>
  <c r="G25" i="8" s="1"/>
  <c r="G27" i="8" s="1"/>
  <c r="G28" i="8" s="1"/>
  <c r="D24" i="8"/>
  <c r="D25" i="8" s="1"/>
  <c r="D27" i="8" s="1"/>
  <c r="D28" i="8" s="1"/>
  <c r="H24" i="8"/>
  <c r="H25" i="8" s="1"/>
  <c r="H27" i="8" s="1"/>
  <c r="H28" i="8" s="1"/>
  <c r="F24" i="8"/>
  <c r="F25" i="8" s="1"/>
  <c r="F27" i="8" s="1"/>
  <c r="F28" i="8" s="1"/>
  <c r="E24" i="8"/>
  <c r="E25" i="8" s="1"/>
  <c r="E27" i="8" s="1"/>
  <c r="E28" i="8" s="1"/>
  <c r="H16" i="6"/>
  <c r="G16" i="6"/>
  <c r="F16" i="6"/>
  <c r="E16" i="6"/>
  <c r="D16" i="6"/>
  <c r="C16" i="6"/>
  <c r="H24" i="14" l="1"/>
  <c r="G24" i="12"/>
  <c r="D24" i="10"/>
  <c r="D25" i="10" s="1"/>
  <c r="D27" i="10" s="1"/>
  <c r="D28" i="10" s="1"/>
  <c r="G24" i="10"/>
  <c r="D24" i="14"/>
  <c r="F24" i="13"/>
  <c r="F25" i="13" s="1"/>
  <c r="F27" i="13" s="1"/>
  <c r="F28" i="13" s="1"/>
  <c r="G24" i="15"/>
  <c r="G25" i="15"/>
  <c r="G27" i="15" s="1"/>
  <c r="G28" i="15" s="1"/>
  <c r="H25" i="15"/>
  <c r="H27" i="15" s="1"/>
  <c r="H28" i="15" s="1"/>
  <c r="F24" i="15"/>
  <c r="E25" i="14"/>
  <c r="E27" i="14" s="1"/>
  <c r="E28" i="14" s="1"/>
  <c r="H25" i="14"/>
  <c r="H27" i="14" s="1"/>
  <c r="H28" i="14" s="1"/>
  <c r="H25" i="12"/>
  <c r="H27" i="12" s="1"/>
  <c r="H28" i="12" s="1"/>
  <c r="G25" i="12"/>
  <c r="G27" i="12" s="1"/>
  <c r="G28" i="12" s="1"/>
  <c r="F24" i="12"/>
  <c r="F24" i="11"/>
  <c r="F25" i="11" s="1"/>
  <c r="F27" i="11" s="1"/>
  <c r="F28" i="11" s="1"/>
  <c r="E24" i="11"/>
  <c r="E27" i="11" s="1"/>
  <c r="E28" i="11" s="1"/>
  <c r="E25" i="11"/>
  <c r="G25" i="11"/>
  <c r="G27" i="11" s="1"/>
  <c r="G28" i="11" s="1"/>
  <c r="D24" i="11"/>
  <c r="H25" i="11"/>
  <c r="H27" i="11" s="1"/>
  <c r="H28" i="11" s="1"/>
  <c r="G25" i="10"/>
  <c r="G27" i="10" s="1"/>
  <c r="G28" i="10" s="1"/>
  <c r="F25" i="10"/>
  <c r="F27" i="10" s="1"/>
  <c r="F28" i="10" s="1"/>
  <c r="H25" i="10"/>
  <c r="H27" i="10" s="1"/>
  <c r="H28" i="10" s="1"/>
  <c r="E24" i="10"/>
  <c r="F24" i="9"/>
  <c r="F25" i="9" s="1"/>
  <c r="F27" i="9" s="1"/>
  <c r="F28" i="9" s="1"/>
  <c r="G24" i="9"/>
  <c r="G25" i="9" s="1"/>
  <c r="G27" i="9" s="1"/>
  <c r="G28" i="9" s="1"/>
  <c r="D24" i="9"/>
  <c r="D25" i="9" s="1"/>
  <c r="D27" i="9" s="1"/>
  <c r="D28" i="9" s="1"/>
  <c r="E24" i="9"/>
  <c r="E25" i="9" s="1"/>
  <c r="E27" i="9" s="1"/>
  <c r="E28" i="9" s="1"/>
  <c r="H24" i="9"/>
  <c r="H25" i="9" s="1"/>
  <c r="H27" i="9" s="1"/>
  <c r="H28" i="9" s="1"/>
  <c r="Z34" i="6"/>
  <c r="Y34" i="6"/>
  <c r="X34" i="6"/>
  <c r="W34" i="6"/>
  <c r="V34" i="6"/>
  <c r="U34" i="6"/>
  <c r="T34" i="6"/>
  <c r="S34" i="6"/>
  <c r="R34" i="6"/>
  <c r="Q34" i="6"/>
  <c r="P34" i="6"/>
  <c r="O34" i="6"/>
  <c r="N34" i="6"/>
  <c r="M34" i="6"/>
  <c r="L34" i="6"/>
  <c r="K34" i="6"/>
  <c r="J34" i="6"/>
  <c r="I34" i="6"/>
  <c r="H31" i="6"/>
  <c r="G31" i="6"/>
  <c r="F31" i="6"/>
  <c r="E31" i="6"/>
  <c r="D31" i="6"/>
  <c r="C31" i="6"/>
  <c r="H30" i="6"/>
  <c r="G30" i="6"/>
  <c r="F30" i="6"/>
  <c r="E30" i="6"/>
  <c r="D30" i="6"/>
  <c r="C30" i="6"/>
  <c r="H29" i="6"/>
  <c r="G29" i="6"/>
  <c r="F29" i="6"/>
  <c r="E29" i="6"/>
  <c r="D29" i="6"/>
  <c r="C29" i="6"/>
  <c r="H28" i="6"/>
  <c r="G28" i="6"/>
  <c r="F28" i="6"/>
  <c r="E28" i="6"/>
  <c r="D28" i="6"/>
  <c r="C28" i="6"/>
  <c r="Z27" i="6"/>
  <c r="Z31" i="6" s="1"/>
  <c r="Y27" i="6"/>
  <c r="Y31" i="6" s="1"/>
  <c r="X27" i="6"/>
  <c r="X31" i="6" s="1"/>
  <c r="W27" i="6"/>
  <c r="W31" i="6" s="1"/>
  <c r="V27" i="6"/>
  <c r="V31" i="6" s="1"/>
  <c r="U27" i="6"/>
  <c r="U29" i="6" s="1"/>
  <c r="T27" i="6"/>
  <c r="T31" i="6" s="1"/>
  <c r="S27" i="6"/>
  <c r="S31" i="6" s="1"/>
  <c r="R27" i="6"/>
  <c r="R31" i="6" s="1"/>
  <c r="Q27" i="6"/>
  <c r="Q31" i="6" s="1"/>
  <c r="P27" i="6"/>
  <c r="P31" i="6" s="1"/>
  <c r="O27" i="6"/>
  <c r="O31" i="6" s="1"/>
  <c r="N27" i="6"/>
  <c r="N31" i="6" s="1"/>
  <c r="M27" i="6"/>
  <c r="M31" i="6" s="1"/>
  <c r="L27" i="6"/>
  <c r="L31" i="6" s="1"/>
  <c r="K27" i="6"/>
  <c r="K31" i="6" s="1"/>
  <c r="J27" i="6"/>
  <c r="J31" i="6" s="1"/>
  <c r="I27" i="6"/>
  <c r="I31" i="6" s="1"/>
  <c r="Z16" i="6"/>
  <c r="Y16" i="6"/>
  <c r="X16" i="6"/>
  <c r="W16" i="6"/>
  <c r="V16" i="6"/>
  <c r="U16" i="6"/>
  <c r="T16" i="6"/>
  <c r="S16" i="6"/>
  <c r="R16" i="6"/>
  <c r="Q16" i="6"/>
  <c r="P16" i="6"/>
  <c r="O16" i="6"/>
  <c r="N16" i="6"/>
  <c r="M16" i="6"/>
  <c r="L16" i="6"/>
  <c r="K16" i="6"/>
  <c r="J16" i="6"/>
  <c r="I16" i="6"/>
  <c r="H13" i="6"/>
  <c r="G13" i="6"/>
  <c r="F13" i="6"/>
  <c r="E13" i="6"/>
  <c r="D13" i="6"/>
  <c r="C13" i="6"/>
  <c r="H12" i="6"/>
  <c r="G12" i="6"/>
  <c r="F12" i="6"/>
  <c r="E12" i="6"/>
  <c r="D12" i="6"/>
  <c r="C12" i="6"/>
  <c r="H11" i="6"/>
  <c r="G11" i="6"/>
  <c r="F11" i="6"/>
  <c r="E11" i="6"/>
  <c r="D11" i="6"/>
  <c r="C11" i="6"/>
  <c r="H10" i="6"/>
  <c r="G10" i="6"/>
  <c r="F10" i="6"/>
  <c r="E10" i="6"/>
  <c r="D10" i="6"/>
  <c r="C10" i="6"/>
  <c r="Z9" i="6"/>
  <c r="Z13" i="6" s="1"/>
  <c r="Y9" i="6"/>
  <c r="Y10" i="6" s="1"/>
  <c r="X9" i="6"/>
  <c r="X13" i="6" s="1"/>
  <c r="W9" i="6"/>
  <c r="W10" i="6" s="1"/>
  <c r="V9" i="6"/>
  <c r="V11" i="6" s="1"/>
  <c r="U9" i="6"/>
  <c r="U13" i="6" s="1"/>
  <c r="T9" i="6"/>
  <c r="T13" i="6" s="1"/>
  <c r="S9" i="6"/>
  <c r="S13" i="6" s="1"/>
  <c r="R9" i="6"/>
  <c r="R10" i="6" s="1"/>
  <c r="Q9" i="6"/>
  <c r="Q12" i="6" s="1"/>
  <c r="P9" i="6"/>
  <c r="P10" i="6" s="1"/>
  <c r="O9" i="6"/>
  <c r="O13" i="6" s="1"/>
  <c r="N9" i="6"/>
  <c r="N11" i="6" s="1"/>
  <c r="M9" i="6"/>
  <c r="M13" i="6" s="1"/>
  <c r="L9" i="6"/>
  <c r="L12" i="6" s="1"/>
  <c r="K9" i="6"/>
  <c r="K10" i="6" s="1"/>
  <c r="J9" i="6"/>
  <c r="J13" i="6" s="1"/>
  <c r="I9" i="6"/>
  <c r="I13" i="6" s="1"/>
  <c r="D25" i="14" l="1"/>
  <c r="D27" i="14" s="1"/>
  <c r="D28" i="14" s="1"/>
  <c r="F25" i="15"/>
  <c r="F27" i="15"/>
  <c r="F28" i="15" s="1"/>
  <c r="F25" i="12"/>
  <c r="F27" i="12" s="1"/>
  <c r="F28" i="12" s="1"/>
  <c r="D25" i="11"/>
  <c r="D27" i="11" s="1"/>
  <c r="D28" i="11" s="1"/>
  <c r="E25" i="10"/>
  <c r="E27" i="10" s="1"/>
  <c r="E28" i="10" s="1"/>
  <c r="C32" i="6"/>
  <c r="C33" i="6" s="1"/>
  <c r="C35" i="6" s="1"/>
  <c r="C36" i="6" s="1"/>
  <c r="E32" i="6"/>
  <c r="D14" i="6"/>
  <c r="D15" i="6" s="1"/>
  <c r="D17" i="6" s="1"/>
  <c r="D18" i="6" s="1"/>
  <c r="F32" i="6"/>
  <c r="F33" i="6" s="1"/>
  <c r="F35" i="6" s="1"/>
  <c r="F36" i="6" s="1"/>
  <c r="H32" i="6"/>
  <c r="H33" i="6" s="1"/>
  <c r="H35" i="6" s="1"/>
  <c r="H36" i="6" s="1"/>
  <c r="E14" i="6"/>
  <c r="E15" i="6" s="1"/>
  <c r="E17" i="6" s="1"/>
  <c r="E18" i="6" s="1"/>
  <c r="M12" i="6"/>
  <c r="C14" i="6"/>
  <c r="C15" i="6" s="1"/>
  <c r="C17" i="6" s="1"/>
  <c r="C18" i="6" s="1"/>
  <c r="F14" i="6"/>
  <c r="F15" i="6" s="1"/>
  <c r="D32" i="6"/>
  <c r="D33" i="6" s="1"/>
  <c r="D35" i="6" s="1"/>
  <c r="D36" i="6" s="1"/>
  <c r="G32" i="6"/>
  <c r="G33" i="6" s="1"/>
  <c r="G14" i="6"/>
  <c r="G15" i="6" s="1"/>
  <c r="G17" i="6" s="1"/>
  <c r="G18" i="6" s="1"/>
  <c r="H14" i="6"/>
  <c r="M10" i="6"/>
  <c r="Q29" i="6"/>
  <c r="E33" i="6"/>
  <c r="E35" i="6" s="1"/>
  <c r="E36" i="6" s="1"/>
  <c r="L10" i="6"/>
  <c r="L13" i="6"/>
  <c r="M11" i="6"/>
  <c r="N10" i="6"/>
  <c r="N12" i="6"/>
  <c r="N13" i="6"/>
  <c r="O10" i="6"/>
  <c r="O11" i="6"/>
  <c r="O12" i="6"/>
  <c r="S28" i="6"/>
  <c r="S29" i="6"/>
  <c r="S30" i="6"/>
  <c r="P11" i="6"/>
  <c r="T28" i="6"/>
  <c r="T29" i="6"/>
  <c r="T30" i="6"/>
  <c r="Q13" i="6"/>
  <c r="U30" i="6"/>
  <c r="Q10" i="6"/>
  <c r="U28" i="6"/>
  <c r="R12" i="6"/>
  <c r="V28" i="6"/>
  <c r="V29" i="6"/>
  <c r="V30" i="6"/>
  <c r="V13" i="6"/>
  <c r="P12" i="6"/>
  <c r="Q11" i="6"/>
  <c r="U31" i="6"/>
  <c r="R11" i="6"/>
  <c r="R13" i="6"/>
  <c r="S10" i="6"/>
  <c r="S11" i="6"/>
  <c r="S12" i="6"/>
  <c r="W28" i="6"/>
  <c r="W29" i="6"/>
  <c r="W30" i="6"/>
  <c r="V10" i="6"/>
  <c r="P13" i="6"/>
  <c r="T10" i="6"/>
  <c r="T11" i="6"/>
  <c r="T12" i="6"/>
  <c r="X28" i="6"/>
  <c r="X29" i="6"/>
  <c r="X30" i="6"/>
  <c r="U10" i="6"/>
  <c r="U11" i="6"/>
  <c r="U12" i="6"/>
  <c r="Y28" i="6"/>
  <c r="Y29" i="6"/>
  <c r="Y30" i="6"/>
  <c r="W11" i="6"/>
  <c r="W12" i="6"/>
  <c r="W13" i="6"/>
  <c r="Z28" i="6"/>
  <c r="Z29" i="6"/>
  <c r="Z30" i="6"/>
  <c r="X10" i="6"/>
  <c r="X11" i="6"/>
  <c r="X12" i="6"/>
  <c r="Y11" i="6"/>
  <c r="Y12" i="6"/>
  <c r="Y13" i="6"/>
  <c r="Z10" i="6"/>
  <c r="Z11" i="6"/>
  <c r="Z12" i="6"/>
  <c r="I28" i="6"/>
  <c r="I29" i="6"/>
  <c r="I30" i="6"/>
  <c r="J28" i="6"/>
  <c r="J29" i="6"/>
  <c r="J30" i="6"/>
  <c r="K28" i="6"/>
  <c r="K29" i="6"/>
  <c r="K30" i="6"/>
  <c r="L28" i="6"/>
  <c r="L29" i="6"/>
  <c r="L30" i="6"/>
  <c r="I10" i="6"/>
  <c r="I12" i="6"/>
  <c r="M28" i="6"/>
  <c r="M29" i="6"/>
  <c r="M30" i="6"/>
  <c r="I11" i="6"/>
  <c r="J10" i="6"/>
  <c r="J11" i="6"/>
  <c r="J12" i="6"/>
  <c r="N28" i="6"/>
  <c r="N29" i="6"/>
  <c r="N30" i="6"/>
  <c r="V12" i="6"/>
  <c r="K11" i="6"/>
  <c r="K12" i="6"/>
  <c r="K13" i="6"/>
  <c r="O28" i="6"/>
  <c r="O29" i="6"/>
  <c r="O30" i="6"/>
  <c r="L11" i="6"/>
  <c r="P28" i="6"/>
  <c r="P29" i="6"/>
  <c r="P30" i="6"/>
  <c r="Q28" i="6"/>
  <c r="Q30" i="6"/>
  <c r="R28" i="6"/>
  <c r="R29" i="6"/>
  <c r="R30" i="6"/>
  <c r="W14" i="6" l="1"/>
  <c r="N32" i="6"/>
  <c r="N33" i="6" s="1"/>
  <c r="N35" i="6" s="1"/>
  <c r="N36" i="6" s="1"/>
  <c r="P14" i="6"/>
  <c r="P15" i="6" s="1"/>
  <c r="P17" i="6" s="1"/>
  <c r="P18" i="6" s="1"/>
  <c r="J14" i="6"/>
  <c r="F17" i="6"/>
  <c r="F18" i="6" s="1"/>
  <c r="O14" i="6"/>
  <c r="O15" i="6" s="1"/>
  <c r="O17" i="6" s="1"/>
  <c r="O18" i="6" s="1"/>
  <c r="M14" i="6"/>
  <c r="M15" i="6" s="1"/>
  <c r="M17" i="6" s="1"/>
  <c r="M18" i="6" s="1"/>
  <c r="S14" i="6"/>
  <c r="S15" i="6" s="1"/>
  <c r="S17" i="6" s="1"/>
  <c r="S18" i="6" s="1"/>
  <c r="G35" i="6"/>
  <c r="G36" i="6" s="1"/>
  <c r="Y14" i="6"/>
  <c r="H15" i="6"/>
  <c r="H17" i="6" s="1"/>
  <c r="H18" i="6" s="1"/>
  <c r="K32" i="6"/>
  <c r="K33" i="6" s="1"/>
  <c r="K35" i="6" s="1"/>
  <c r="K36" i="6" s="1"/>
  <c r="K14" i="6"/>
  <c r="I32" i="6"/>
  <c r="I33" i="6" s="1"/>
  <c r="I35" i="6" s="1"/>
  <c r="I36" i="6" s="1"/>
  <c r="X32" i="6"/>
  <c r="X33" i="6" s="1"/>
  <c r="X35" i="6" s="1"/>
  <c r="X36" i="6" s="1"/>
  <c r="R14" i="6"/>
  <c r="R15" i="6" s="1"/>
  <c r="R17" i="6" s="1"/>
  <c r="R18" i="6" s="1"/>
  <c r="W15" i="6"/>
  <c r="W17" i="6" s="1"/>
  <c r="W18" i="6" s="1"/>
  <c r="V14" i="6"/>
  <c r="X14" i="6"/>
  <c r="T14" i="6"/>
  <c r="M32" i="6"/>
  <c r="Z14" i="6"/>
  <c r="I14" i="6"/>
  <c r="W32" i="6"/>
  <c r="N14" i="6"/>
  <c r="L32" i="6"/>
  <c r="P32" i="6"/>
  <c r="L14" i="6"/>
  <c r="J15" i="6"/>
  <c r="J17" i="6" s="1"/>
  <c r="J18" i="6" s="1"/>
  <c r="Z32" i="6"/>
  <c r="Y32" i="6"/>
  <c r="T32" i="6"/>
  <c r="S32" i="6"/>
  <c r="R32" i="6"/>
  <c r="V32" i="6"/>
  <c r="J32" i="6"/>
  <c r="U14" i="6"/>
  <c r="Q32" i="6"/>
  <c r="O32" i="6"/>
  <c r="U32" i="6"/>
  <c r="Q14" i="6"/>
  <c r="Y15" i="6" l="1"/>
  <c r="Y17" i="6" s="1"/>
  <c r="Y18" i="6" s="1"/>
  <c r="K15" i="6"/>
  <c r="K17" i="6" s="1"/>
  <c r="K18" i="6" s="1"/>
  <c r="J33" i="6"/>
  <c r="J35" i="6" s="1"/>
  <c r="J36" i="6" s="1"/>
  <c r="T15" i="6"/>
  <c r="T17" i="6" s="1"/>
  <c r="T18" i="6" s="1"/>
  <c r="T33" i="6"/>
  <c r="T35" i="6" s="1"/>
  <c r="T36" i="6" s="1"/>
  <c r="V33" i="6"/>
  <c r="V35" i="6" s="1"/>
  <c r="V36" i="6" s="1"/>
  <c r="S33" i="6"/>
  <c r="S35" i="6" s="1"/>
  <c r="S36" i="6" s="1"/>
  <c r="X15" i="6"/>
  <c r="X17" i="6" s="1"/>
  <c r="X18" i="6" s="1"/>
  <c r="Y33" i="6"/>
  <c r="Y35" i="6" s="1"/>
  <c r="Y36" i="6" s="1"/>
  <c r="L15" i="6"/>
  <c r="L17" i="6" s="1"/>
  <c r="L18" i="6" s="1"/>
  <c r="L33" i="6"/>
  <c r="L35" i="6" s="1"/>
  <c r="L36" i="6" s="1"/>
  <c r="O33" i="6"/>
  <c r="O35" i="6" s="1"/>
  <c r="O36" i="6" s="1"/>
  <c r="W33" i="6"/>
  <c r="W35" i="6" s="1"/>
  <c r="W36" i="6" s="1"/>
  <c r="V15" i="6"/>
  <c r="V17" i="6" s="1"/>
  <c r="V18" i="6" s="1"/>
  <c r="Z33" i="6"/>
  <c r="Z35" i="6" s="1"/>
  <c r="Z36" i="6" s="1"/>
  <c r="Q33" i="6"/>
  <c r="Q35" i="6" s="1"/>
  <c r="Q36" i="6" s="1"/>
  <c r="R33" i="6"/>
  <c r="R35" i="6" s="1"/>
  <c r="R36" i="6" s="1"/>
  <c r="P33" i="6"/>
  <c r="P35" i="6" s="1"/>
  <c r="P36" i="6" s="1"/>
  <c r="U33" i="6"/>
  <c r="U35" i="6" s="1"/>
  <c r="U36" i="6" s="1"/>
  <c r="N15" i="6"/>
  <c r="N17" i="6" s="1"/>
  <c r="N18" i="6" s="1"/>
  <c r="Q15" i="6"/>
  <c r="Q17" i="6" s="1"/>
  <c r="Q18" i="6" s="1"/>
  <c r="M33" i="6"/>
  <c r="M35" i="6" s="1"/>
  <c r="M36" i="6" s="1"/>
  <c r="I15" i="6"/>
  <c r="I17" i="6" s="1"/>
  <c r="I18" i="6" s="1"/>
  <c r="U15" i="6"/>
  <c r="U17" i="6" s="1"/>
  <c r="U18" i="6" s="1"/>
  <c r="Z15" i="6"/>
  <c r="Z17" i="6" s="1"/>
  <c r="Z18" i="6" s="1"/>
</calcChain>
</file>

<file path=xl/sharedStrings.xml><?xml version="1.0" encoding="utf-8"?>
<sst xmlns="http://schemas.openxmlformats.org/spreadsheetml/2006/main" count="494" uniqueCount="69">
  <si>
    <t>Vecākais eksperts</t>
  </si>
  <si>
    <t>Projekta vadītājs</t>
  </si>
  <si>
    <t>39.1.</t>
  </si>
  <si>
    <t>IVA</t>
  </si>
  <si>
    <t>IVB</t>
  </si>
  <si>
    <t>20.6.</t>
  </si>
  <si>
    <t>IV</t>
  </si>
  <si>
    <t>Likmes noteikšanas kritēriji</t>
  </si>
  <si>
    <t>Amatu klasifikācija – līmenis</t>
  </si>
  <si>
    <t>Mēnešalgu grupa</t>
  </si>
  <si>
    <t>Mēnešalga atbilstoši skalas viduspunktam attiecīgajai mēnešalgu grupai – 2023. gada skala</t>
  </si>
  <si>
    <t>Mēnešalgu kopsumma gadam (12 mēneši)</t>
  </si>
  <si>
    <t>Darba devēja valsts sociālās apdrošināšanas obligātās iemaksas 23,59% visai gada kopsummai (EKK 1200)</t>
  </si>
  <si>
    <t>Kopā izdevumi gada atlīdzībai (EKK 1000)</t>
  </si>
  <si>
    <t>Mēneša likme (noapaļota)</t>
  </si>
  <si>
    <t>III</t>
  </si>
  <si>
    <t>15.1.</t>
  </si>
  <si>
    <t>II</t>
  </si>
  <si>
    <t>Vecākais eksperts finanšu jautājumos</t>
  </si>
  <si>
    <t>Likmes noteikšanas aprēķins 2023. un 2024. gadam</t>
  </si>
  <si>
    <t>pilna slodze</t>
  </si>
  <si>
    <t>0.5 slodze</t>
  </si>
  <si>
    <t>0.3 slodze</t>
  </si>
  <si>
    <t>0,7 slodze</t>
  </si>
  <si>
    <t>Amatu klasifikācija – saime</t>
  </si>
  <si>
    <t>Atvaļinājuma pabalsts</t>
  </si>
  <si>
    <t>Piemaksa par papildu pienākumu veikšanu</t>
  </si>
  <si>
    <t>Novērtēšanas prēmijas</t>
  </si>
  <si>
    <t>Kopā izdevumi atalgojumam gadā (EKK 1100)</t>
  </si>
  <si>
    <t>Veselības apdrošināšana</t>
  </si>
  <si>
    <t>Mēnešalga atbilstoši skalas viduspunktam attiecīgajai mēnešalgu grupai – 2024. gada skala</t>
  </si>
  <si>
    <t xml:space="preserve"> </t>
  </si>
  <si>
    <t>Likmes noteikšanas aprēķins pilnai slodzei 2024. gadam</t>
  </si>
  <si>
    <t>Nr. p.k.</t>
  </si>
  <si>
    <t>Vadošais vecākais eksperts – projekta vadītājs</t>
  </si>
  <si>
    <t>Vecākais eksperts (izglītības indikatoru un saturiskās analīzes jautājumos)</t>
  </si>
  <si>
    <t>Vecākais eksperts (datu analīzes jautājumos)</t>
  </si>
  <si>
    <t>Vecākais eksperts (stratēģiskās komunikācijas jautājumos)</t>
  </si>
  <si>
    <r>
      <t xml:space="preserve">Mēnešalga atbilstoši skalas viduspunktam attiecīgajai mēnešalgu grupai – </t>
    </r>
    <r>
      <rPr>
        <b/>
        <sz val="12"/>
        <color theme="1"/>
        <rFont val="Times New Roman"/>
        <family val="1"/>
        <charset val="186"/>
      </rPr>
      <t>2024. gada skala</t>
    </r>
  </si>
  <si>
    <t>Kopā izdevumi gadā personāla izmaksām (EKK 1000)</t>
  </si>
  <si>
    <t>Pielikums Nr. 1</t>
  </si>
  <si>
    <t>Pielikums Nr. 2</t>
  </si>
  <si>
    <t>Likmes noteikšanas aprēķins 0,3 slodzei 2024. gadam</t>
  </si>
  <si>
    <r>
      <t>Eiropas Savienības kohēzijas politikas programmas 2021.-2027. gadam 4.2.2. specifiskā atbalsta mērķa "Uzlabot izglītības un mācību sistēmu kvalitāti, iekļautību, efektivitāti un nozīmīgumu darba tirgū, tostarp ar neformālās un ikdienējās mācīšanās validēšanas palīdzību, lai atbalstītu pamatkompetenču, tostarp uzņēmējdarbības un digitālo prasmju, apguvi, un sekmējot duālo mācību sistēmu un māceklības ieviešanu" 4.2.2.5. pasākuma "</t>
    </r>
    <r>
      <rPr>
        <sz val="14"/>
        <color theme="1"/>
        <rFont val="Times New Roman"/>
        <family val="1"/>
        <charset val="186"/>
      </rPr>
      <t>Dalība starptautiskos izglītības pētījumos izglītības kvalitātes monitoringa sistēmas attīstībai un nodrošināšanai</t>
    </r>
    <r>
      <rPr>
        <sz val="14"/>
        <color rgb="FF000000"/>
        <rFont val="Times New Roman"/>
        <family val="1"/>
        <charset val="186"/>
      </rPr>
      <t xml:space="preserve">" </t>
    </r>
    <r>
      <rPr>
        <sz val="14"/>
        <color theme="1"/>
        <rFont val="Times New Roman"/>
        <family val="1"/>
        <charset val="186"/>
      </rPr>
      <t xml:space="preserve">projekta Nr. 4.2.2.5/1/23/I/001 "Dalība starptautiskos izglītības pētījumos izglītības kvalitātes monitoringa sistēmas attīstībai un nodrošināšanai" </t>
    </r>
    <r>
      <rPr>
        <sz val="14"/>
        <color rgb="FF000000"/>
        <rFont val="Times New Roman"/>
        <family val="1"/>
        <charset val="186"/>
      </rPr>
      <t>projekta vadības un īstenošanas personāla izmaksu vienas vienības izmaksu standarta likmes aprēķina un piemērošanas metodika</t>
    </r>
  </si>
  <si>
    <t>Pielikums Nr. 3</t>
  </si>
  <si>
    <t>Likmes noteikšanas aprēķins 0,5 slodzei 2024. gadam</t>
  </si>
  <si>
    <t>Pielikums Nr. 4</t>
  </si>
  <si>
    <t>Likmes noteikšanas aprēķins 0,7 slodzei 2024. gadam</t>
  </si>
  <si>
    <t>Pielikums Nr. 5</t>
  </si>
  <si>
    <t>Likmes noteikšanas aprēķins pilnai slodzei 2023. gadam</t>
  </si>
  <si>
    <r>
      <t xml:space="preserve">Mēnešalga atbilstoši skalas viduspunktam attiecīgajai mēnešalgu grupai – </t>
    </r>
    <r>
      <rPr>
        <b/>
        <sz val="12"/>
        <color theme="1"/>
        <rFont val="Times New Roman"/>
        <family val="1"/>
        <charset val="186"/>
      </rPr>
      <t>2023. gada skala</t>
    </r>
  </si>
  <si>
    <t>Likmes noteikšanas aprēķins 0,3 slodzei 2023. gadam</t>
  </si>
  <si>
    <t>Pielikums Nr. 6</t>
  </si>
  <si>
    <t>Pielikums Nr. 7</t>
  </si>
  <si>
    <t>Likmes noteikšanas aprēķins 0,5 slodzei 2023. gadam</t>
  </si>
  <si>
    <t>Pielikums Nr. 8</t>
  </si>
  <si>
    <t>Likmes noteikšanas aprēķins 0,7 slodzei 2023. gadam</t>
  </si>
  <si>
    <r>
      <t>Amatu klasifikācija – saime</t>
    </r>
    <r>
      <rPr>
        <vertAlign val="superscript"/>
        <sz val="12"/>
        <color theme="1"/>
        <rFont val="Times New Roman"/>
        <family val="1"/>
        <charset val="186"/>
      </rPr>
      <t>25</t>
    </r>
  </si>
  <si>
    <r>
      <rPr>
        <vertAlign val="superscript"/>
        <sz val="12"/>
        <color theme="1"/>
        <rFont val="Times New Roman"/>
        <family val="1"/>
        <charset val="186"/>
      </rPr>
      <t xml:space="preserve">25 </t>
    </r>
    <r>
      <rPr>
        <sz val="12"/>
        <color theme="1"/>
        <rFont val="Times New Roman"/>
        <family val="1"/>
        <charset val="186"/>
      </rPr>
      <t>Amatu klasifikācija atbilstoši MK 26.04.2022. noteikumiem Nr. 262 "Valsts un pašvaldību institūciju amatu katalogs, amatu klasifikācijas un amatu apraksta izstrādāšanas kārtība".</t>
    </r>
  </si>
  <si>
    <r>
      <rPr>
        <vertAlign val="superscript"/>
        <sz val="12"/>
        <color theme="1"/>
        <rFont val="Times New Roman"/>
        <family val="1"/>
        <charset val="186"/>
      </rPr>
      <t>26</t>
    </r>
    <r>
      <rPr>
        <sz val="12"/>
        <color theme="1"/>
        <rFont val="Times New Roman"/>
        <family val="1"/>
        <charset val="186"/>
      </rPr>
      <t xml:space="preserve"> Aprēķināts 50% apmērā no mēnešalgu grupas viduspunkta saskaņā ar IZM 08.07.2022. Iekšējo noteikumu Nr. 1-6e/22/21 37.1. apakšpunktu. Ņemot vērā to, ka IZM, kā prioritāti izvirza Projekta personāla piesaistīšanu no esošajiem IZM nodarbinātajiem, aprēķinos tiek izmantot 50% likme, kas ir piemērojam gadījumos, kad nodarbinātais ir bijis nodarbināts IZM ne mazāk kā vienu gadu.</t>
    </r>
  </si>
  <si>
    <r>
      <rPr>
        <vertAlign val="superscript"/>
        <sz val="12"/>
        <color theme="1"/>
        <rFont val="Times New Roman"/>
        <family val="1"/>
        <charset val="186"/>
      </rPr>
      <t>27</t>
    </r>
    <r>
      <rPr>
        <sz val="12"/>
        <color theme="1"/>
        <rFont val="Times New Roman"/>
        <family val="1"/>
        <charset val="186"/>
      </rPr>
      <t xml:space="preserve"> Aprēķināts 10% apmērā no mēnešalgu grupas viduspunkta saskaņā ar Saskaņā ar IZM 08.07.2022. Iekšējo noteikumu Nr. 1-6e/22/21 14. punktu. Piemaksa piemērojama aizvietojot citu Projekta darbinieku.</t>
    </r>
  </si>
  <si>
    <r>
      <rPr>
        <vertAlign val="superscript"/>
        <sz val="12"/>
        <color theme="1"/>
        <rFont val="Times New Roman"/>
        <family val="1"/>
        <charset val="186"/>
      </rPr>
      <t>28</t>
    </r>
    <r>
      <rPr>
        <sz val="12"/>
        <color theme="1"/>
        <rFont val="Times New Roman"/>
        <family val="1"/>
        <charset val="186"/>
      </rPr>
      <t xml:space="preserve"> Saskaņā ar MK noteikumu Nr. 361 25.punktu 65% apmērā (aprēķināts balstoties uz vidējo vērtību no 25.1. un 25.2. un 25.3. apakšpunktā noteiktā) no mēnešalgu grupas viduspunkta un IZM 08.07.2022. Iekšējo noteikumu Nr. 1-6e/22/21 34.2. apakšpunktu.</t>
    </r>
  </si>
  <si>
    <r>
      <rPr>
        <vertAlign val="superscript"/>
        <sz val="12"/>
        <color theme="1"/>
        <rFont val="Times New Roman"/>
        <family val="1"/>
        <charset val="186"/>
      </rPr>
      <t>29</t>
    </r>
    <r>
      <rPr>
        <sz val="12"/>
        <color theme="1"/>
        <rFont val="Times New Roman"/>
        <family val="1"/>
        <charset val="186"/>
      </rPr>
      <t xml:space="preserve"> Ekonomiskās klasifikācijas kods.</t>
    </r>
  </si>
  <si>
    <r>
      <rPr>
        <vertAlign val="superscript"/>
        <sz val="12"/>
        <color theme="1"/>
        <rFont val="Times New Roman"/>
        <family val="1"/>
        <charset val="186"/>
      </rPr>
      <t>30</t>
    </r>
    <r>
      <rPr>
        <sz val="12"/>
        <color theme="1"/>
        <rFont val="Times New Roman"/>
        <family val="1"/>
        <charset val="186"/>
      </rPr>
      <t xml:space="preserve"> Saskaņā ar Valsts un pašvaldību institūciju amatpersonu un darbinieku atlīdzības likuma 37. pantu un Par iedzīvotāju ienākuma nodokļa 8. panta 5. daļu un saskaņā ar 05.01.2021. IZM noslēgto līgumu Nr. 2-6.1e/20/139 (pieejams: </t>
    </r>
    <r>
      <rPr>
        <i/>
        <sz val="12"/>
        <color theme="1"/>
        <rFont val="Times New Roman"/>
        <family val="1"/>
        <charset val="186"/>
      </rPr>
      <t>https://www.eis.gov.lv/EKEIS/Supplier/Procurement/46944</t>
    </r>
    <r>
      <rPr>
        <sz val="12"/>
        <color theme="1"/>
        <rFont val="Times New Roman"/>
        <family val="1"/>
        <charset val="186"/>
      </rPr>
      <t xml:space="preserve">, skatīts: 09.05.2024.), 15.02.2023. IZM noslēgto līgumu Nr. 2-6.1e/23/10 (pieejams: </t>
    </r>
    <r>
      <rPr>
        <i/>
        <sz val="12"/>
        <color theme="1"/>
        <rFont val="Times New Roman"/>
        <family val="1"/>
        <charset val="186"/>
      </rPr>
      <t>https://www.eis.gov.lv/EKEIS/Supplier/Procurement/92985</t>
    </r>
    <r>
      <rPr>
        <sz val="12"/>
        <color theme="1"/>
        <rFont val="Times New Roman"/>
        <family val="1"/>
        <charset val="186"/>
      </rPr>
      <t>, skatīts: 29.04.2024.) par nodarbināto veselības apdrošināšanu un 14.02.2024. IZM noslēgto līgumu Nr. 2-6.1e/24/20 (pieejams:</t>
    </r>
    <r>
      <rPr>
        <i/>
        <sz val="12"/>
        <color theme="1"/>
        <rFont val="Times New Roman"/>
        <family val="1"/>
        <charset val="186"/>
      </rPr>
      <t xml:space="preserve"> https://www.eis.gov.lv/EKEIS/Supplier/Procurement/114242</t>
    </r>
    <r>
      <rPr>
        <sz val="12"/>
        <color theme="1"/>
        <rFont val="Times New Roman"/>
        <family val="1"/>
        <charset val="186"/>
      </rPr>
      <t>, skatīts: 29.04.2024.) par nodarbināto veselības apdrošināšanu.</t>
    </r>
  </si>
  <si>
    <r>
      <t>Atvaļinājuma pabalsts</t>
    </r>
    <r>
      <rPr>
        <vertAlign val="superscript"/>
        <sz val="12"/>
        <color theme="1"/>
        <rFont val="Times New Roman"/>
        <family val="1"/>
        <charset val="186"/>
      </rPr>
      <t>26</t>
    </r>
  </si>
  <si>
    <r>
      <t>Piemaksa par papildu pienākumu veikšanu</t>
    </r>
    <r>
      <rPr>
        <vertAlign val="superscript"/>
        <sz val="12"/>
        <color theme="1"/>
        <rFont val="Times New Roman"/>
        <family val="1"/>
        <charset val="186"/>
      </rPr>
      <t>27</t>
    </r>
  </si>
  <si>
    <r>
      <t>Novērtēšanas prēmijas</t>
    </r>
    <r>
      <rPr>
        <vertAlign val="superscript"/>
        <sz val="12"/>
        <color theme="1"/>
        <rFont val="Times New Roman"/>
        <family val="1"/>
        <charset val="186"/>
      </rPr>
      <t>28</t>
    </r>
  </si>
  <si>
    <r>
      <t>Kopā izdevumi atalgojumam gadā (EKK</t>
    </r>
    <r>
      <rPr>
        <vertAlign val="superscript"/>
        <sz val="12"/>
        <color theme="1"/>
        <rFont val="Times New Roman"/>
        <family val="1"/>
        <charset val="186"/>
      </rPr>
      <t>29</t>
    </r>
    <r>
      <rPr>
        <sz val="12"/>
        <color theme="1"/>
        <rFont val="Times New Roman"/>
        <family val="1"/>
        <charset val="186"/>
      </rPr>
      <t xml:space="preserve"> 1100)</t>
    </r>
  </si>
  <si>
    <r>
      <t>Veselības apdrošināšana</t>
    </r>
    <r>
      <rPr>
        <vertAlign val="superscript"/>
        <sz val="12"/>
        <color theme="1"/>
        <rFont val="Times New Roman"/>
        <family val="1"/>
        <charset val="204"/>
      </rPr>
      <t>30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</si>
</sst>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family val="2"/>
      <charset val="186"/>
      <scheme val="minor"/>
    </font>
    <font>
      <u/>
      <sz val="11"/>
      <color theme="10"/>
      <name val="Aptos Narrow"/>
      <family val="2"/>
      <charset val="186"/>
      <scheme val="minor"/>
    </font>
    <font>
      <sz val="10"/>
      <color theme="1"/>
      <name val="Arial"/>
      <family val="2"/>
      <charset val="204"/>
    </font>
    <font>
      <b/>
      <sz val="10"/>
      <color theme="1"/>
      <name val="Arial"/>
      <family val="2"/>
      <charset val="204"/>
    </font>
    <font>
      <u/>
      <sz val="10"/>
      <color theme="10"/>
      <name val="Arial"/>
      <family val="2"/>
      <charset val="204"/>
    </font>
    <font>
      <sz val="12"/>
      <color theme="1"/>
      <name val="Times New Roman"/>
      <family val="1"/>
      <charset val="186"/>
    </font>
    <font>
      <b/>
      <sz val="12"/>
      <color theme="1"/>
      <name val="Times New Roman"/>
      <family val="1"/>
      <charset val="186"/>
    </font>
    <font>
      <vertAlign val="superscript"/>
      <sz val="12"/>
      <color theme="1"/>
      <name val="Times New Roman"/>
      <family val="1"/>
      <charset val="186"/>
    </font>
    <font>
      <i/>
      <sz val="12"/>
      <color theme="1"/>
      <name val="Times New Roman"/>
      <family val="1"/>
      <charset val="186"/>
    </font>
    <font>
      <sz val="14"/>
      <color theme="1"/>
      <name val="Times New Roman"/>
      <family val="1"/>
      <charset val="186"/>
    </font>
    <font>
      <b/>
      <sz val="14"/>
      <color theme="1"/>
      <name val="Times New Roman"/>
      <family val="1"/>
      <charset val="186"/>
    </font>
    <font>
      <sz val="14"/>
      <color rgb="FF000000"/>
      <name val="Times New Roman"/>
      <family val="1"/>
      <charset val="186"/>
    </font>
    <font>
      <vertAlign val="superscript"/>
      <sz val="12"/>
      <color theme="1"/>
      <name val="Times New Roman"/>
      <family val="1"/>
      <charset val="204"/>
    </font>
  </fonts>
  <fills count="6">
    <fill>
      <patternFill patternType="none"/>
    </fill>
    <fill>
      <patternFill patternType="gray125"/>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5" tint="0.79998168889431442"/>
        <bgColor indexed="64"/>
      </patternFill>
    </fill>
  </fills>
  <borders count="5">
    <border>
      <left/>
      <right/>
      <top/>
      <bottom/>
      <diagonal/>
    </border>
    <border>
      <left style="dotted">
        <color rgb="FF000000"/>
      </left>
      <right style="dotted">
        <color rgb="FF000000"/>
      </right>
      <top style="dotted">
        <color rgb="FF000000"/>
      </top>
      <bottom style="dotted">
        <color rgb="FF000000"/>
      </bottom>
      <diagonal/>
    </border>
    <border>
      <left/>
      <right style="dotted">
        <color rgb="FF000000"/>
      </right>
      <top style="dotted">
        <color rgb="FF000000"/>
      </top>
      <bottom style="dotted">
        <color rgb="FF000000"/>
      </bottom>
      <diagonal/>
    </border>
    <border>
      <left style="dotted">
        <color rgb="FF000000"/>
      </left>
      <right style="dotted">
        <color rgb="FF000000"/>
      </right>
      <top/>
      <bottom style="dotted">
        <color rgb="FF000000"/>
      </bottom>
      <diagonal/>
    </border>
    <border>
      <left/>
      <right style="dotted">
        <color rgb="FF000000"/>
      </right>
      <top/>
      <bottom style="dotted">
        <color rgb="FF000000"/>
      </bottom>
      <diagonal/>
    </border>
  </borders>
  <cellStyleXfs count="2">
    <xf numFmtId="0" fontId="0" fillId="0" borderId="0"/>
    <xf numFmtId="0" fontId="1" fillId="0" borderId="0" applyNumberFormat="0" applyFill="0" applyBorder="0" applyAlignment="0" applyProtection="0"/>
  </cellStyleXfs>
  <cellXfs count="45">
    <xf numFmtId="0" fontId="0" fillId="0" borderId="0" xfId="0"/>
    <xf numFmtId="0" fontId="2" fillId="0" borderId="0" xfId="0" applyFont="1"/>
    <xf numFmtId="17" fontId="3" fillId="0" borderId="0" xfId="0" applyNumberFormat="1" applyFont="1"/>
    <xf numFmtId="17" fontId="2" fillId="0" borderId="0" xfId="0" applyNumberFormat="1" applyFont="1"/>
    <xf numFmtId="0" fontId="3" fillId="0" borderId="0" xfId="0" applyFont="1" applyAlignment="1">
      <alignment horizontal="left"/>
    </xf>
    <xf numFmtId="0" fontId="2" fillId="2" borderId="0" xfId="0" applyFont="1" applyFill="1"/>
    <xf numFmtId="0" fontId="2" fillId="3" borderId="0" xfId="0" applyFont="1" applyFill="1"/>
    <xf numFmtId="0" fontId="2" fillId="4" borderId="0" xfId="0" applyFont="1" applyFill="1"/>
    <xf numFmtId="0" fontId="2" fillId="5" borderId="0" xfId="0" applyFont="1" applyFill="1"/>
    <xf numFmtId="0" fontId="2" fillId="0" borderId="0" xfId="0" applyFont="1" applyAlignment="1">
      <alignment horizontal="left" vertical="center"/>
    </xf>
    <xf numFmtId="0" fontId="2" fillId="2" borderId="0" xfId="0" applyFont="1" applyFill="1" applyAlignment="1">
      <alignment horizontal="left" vertical="center"/>
    </xf>
    <xf numFmtId="0" fontId="2" fillId="3" borderId="0" xfId="0" applyFont="1" applyFill="1" applyAlignment="1">
      <alignment horizontal="left" vertical="center"/>
    </xf>
    <xf numFmtId="0" fontId="2" fillId="4" borderId="0" xfId="0" applyFont="1" applyFill="1" applyAlignment="1">
      <alignment horizontal="left" vertical="center"/>
    </xf>
    <xf numFmtId="0" fontId="2" fillId="5" borderId="0" xfId="0" applyFont="1" applyFill="1" applyAlignment="1">
      <alignment horizontal="left" vertical="center"/>
    </xf>
    <xf numFmtId="4" fontId="2" fillId="2" borderId="0" xfId="0" applyNumberFormat="1" applyFont="1" applyFill="1"/>
    <xf numFmtId="4" fontId="2" fillId="3" borderId="0" xfId="0" applyNumberFormat="1" applyFont="1" applyFill="1"/>
    <xf numFmtId="4" fontId="2" fillId="4" borderId="0" xfId="0" applyNumberFormat="1" applyFont="1" applyFill="1"/>
    <xf numFmtId="4" fontId="2" fillId="5" borderId="0" xfId="0" applyNumberFormat="1" applyFont="1" applyFill="1"/>
    <xf numFmtId="0" fontId="4" fillId="0" borderId="0" xfId="1" applyFont="1"/>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6" fillId="0" borderId="3" xfId="0" applyFont="1" applyBorder="1" applyAlignment="1">
      <alignment horizontal="center" vertical="center" wrapText="1"/>
    </xf>
    <xf numFmtId="0" fontId="5" fillId="0" borderId="0" xfId="0" applyFont="1" applyAlignment="1">
      <alignment horizontal="right" vertical="center" wrapText="1"/>
    </xf>
    <xf numFmtId="0" fontId="5" fillId="0" borderId="4" xfId="0" applyFont="1" applyBorder="1" applyAlignment="1">
      <alignment horizontal="left" vertical="center" wrapText="1"/>
    </xf>
    <xf numFmtId="0" fontId="6" fillId="0" borderId="4" xfId="0" applyFont="1" applyBorder="1" applyAlignment="1">
      <alignment horizontal="left" vertical="center" wrapText="1"/>
    </xf>
    <xf numFmtId="0" fontId="5" fillId="0" borderId="0" xfId="0" applyFont="1" applyAlignment="1">
      <alignment horizontal="centerContinuous" vertical="center" wrapText="1"/>
    </xf>
    <xf numFmtId="0" fontId="5" fillId="0" borderId="0" xfId="0" applyFont="1" applyAlignment="1">
      <alignment horizontal="centerContinuous" wrapText="1"/>
    </xf>
    <xf numFmtId="0" fontId="5" fillId="0" borderId="0" xfId="0" applyFont="1"/>
    <xf numFmtId="0" fontId="5" fillId="0" borderId="0" xfId="0" applyFont="1" applyAlignment="1">
      <alignment wrapText="1"/>
    </xf>
    <xf numFmtId="0" fontId="5" fillId="0" borderId="1" xfId="0" applyFont="1" applyBorder="1" applyAlignment="1">
      <alignment wrapText="1"/>
    </xf>
    <xf numFmtId="0" fontId="5" fillId="0" borderId="0" xfId="0" applyFont="1" applyAlignment="1">
      <alignment vertical="top"/>
    </xf>
    <xf numFmtId="4" fontId="5" fillId="0" borderId="1" xfId="0" applyNumberFormat="1" applyFont="1" applyBorder="1" applyAlignment="1">
      <alignment horizontal="right" vertical="center"/>
    </xf>
    <xf numFmtId="0" fontId="5" fillId="0" borderId="1" xfId="0" applyFont="1" applyBorder="1"/>
    <xf numFmtId="0" fontId="5" fillId="0" borderId="0" xfId="0" applyFont="1" applyAlignment="1">
      <alignment horizontal="left" wrapText="1"/>
    </xf>
    <xf numFmtId="0" fontId="10" fillId="0" borderId="0" xfId="0" applyFont="1" applyAlignment="1">
      <alignment horizontal="centerContinuous" vertical="center" wrapText="1"/>
    </xf>
    <xf numFmtId="0" fontId="5" fillId="0" borderId="1" xfId="0" applyFont="1" applyBorder="1" applyAlignment="1">
      <alignment horizontal="center" vertical="center" wrapText="1"/>
    </xf>
    <xf numFmtId="0" fontId="5" fillId="0" borderId="0" xfId="0" applyFont="1" applyAlignment="1">
      <alignment vertical="top" wrapText="1"/>
    </xf>
    <xf numFmtId="0" fontId="0" fillId="0" borderId="0" xfId="0" applyAlignment="1">
      <alignment vertical="top" wrapText="1"/>
    </xf>
    <xf numFmtId="0" fontId="11"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lignment horizontal="left" vertical="top" wrapText="1"/>
    </xf>
    <xf numFmtId="0" fontId="5" fillId="0" borderId="0" xfId="0" applyFont="1" applyAlignment="1">
      <alignment wrapText="1"/>
    </xf>
    <xf numFmtId="0" fontId="0" fillId="0" borderId="0" xfId="0"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47A20-87AB-4505-B773-D986B1C35B79}">
  <sheetPr codeName="Sheet2">
    <pageSetUpPr fitToPage="1"/>
  </sheetPr>
  <dimension ref="B1:H47"/>
  <sheetViews>
    <sheetView showGridLines="0" tabSelected="1" zoomScale="70" zoomScaleNormal="70" workbookViewId="0">
      <selection activeCell="B16" sqref="B16"/>
    </sheetView>
  </sheetViews>
  <sheetFormatPr defaultColWidth="8.6640625" defaultRowHeight="15.6" x14ac:dyDescent="0.3"/>
  <cols>
    <col min="1" max="1" width="4.109375" style="29" customWidth="1"/>
    <col min="2" max="2" width="5.21875" style="29" customWidth="1"/>
    <col min="3" max="3" width="63.5546875" style="29" customWidth="1"/>
    <col min="4" max="4" width="13.21875" style="29" customWidth="1"/>
    <col min="5" max="5" width="12.5546875" style="29" customWidth="1"/>
    <col min="6" max="6" width="19.44140625" style="29" customWidth="1"/>
    <col min="7" max="7" width="12.44140625" style="29" customWidth="1"/>
    <col min="8" max="8" width="15.5546875" style="29" customWidth="1"/>
    <col min="9" max="16384" width="8.6640625" style="29"/>
  </cols>
  <sheetData>
    <row r="1" spans="2:8" x14ac:dyDescent="0.3">
      <c r="B1" s="40" t="s">
        <v>43</v>
      </c>
      <c r="C1" s="41"/>
      <c r="D1" s="41"/>
      <c r="E1" s="41"/>
      <c r="F1" s="41"/>
      <c r="G1" s="41"/>
      <c r="H1" s="41"/>
    </row>
    <row r="2" spans="2:8" x14ac:dyDescent="0.3">
      <c r="B2" s="41"/>
      <c r="C2" s="41"/>
      <c r="D2" s="41"/>
      <c r="E2" s="41"/>
      <c r="F2" s="41"/>
      <c r="G2" s="41"/>
      <c r="H2" s="41"/>
    </row>
    <row r="3" spans="2:8" x14ac:dyDescent="0.3">
      <c r="B3" s="41"/>
      <c r="C3" s="41"/>
      <c r="D3" s="41"/>
      <c r="E3" s="41"/>
      <c r="F3" s="41"/>
      <c r="G3" s="41"/>
      <c r="H3" s="41"/>
    </row>
    <row r="4" spans="2:8" x14ac:dyDescent="0.3">
      <c r="B4" s="41"/>
      <c r="C4" s="41"/>
      <c r="D4" s="41"/>
      <c r="E4" s="41"/>
      <c r="F4" s="41"/>
      <c r="G4" s="41"/>
      <c r="H4" s="41"/>
    </row>
    <row r="5" spans="2:8" x14ac:dyDescent="0.3">
      <c r="B5" s="41"/>
      <c r="C5" s="41"/>
      <c r="D5" s="41"/>
      <c r="E5" s="41"/>
      <c r="F5" s="41"/>
      <c r="G5" s="41"/>
      <c r="H5" s="41"/>
    </row>
    <row r="6" spans="2:8" x14ac:dyDescent="0.3">
      <c r="B6" s="41"/>
      <c r="C6" s="41"/>
      <c r="D6" s="41"/>
      <c r="E6" s="41"/>
      <c r="F6" s="41"/>
      <c r="G6" s="41"/>
      <c r="H6" s="41"/>
    </row>
    <row r="7" spans="2:8" x14ac:dyDescent="0.3">
      <c r="B7" s="41"/>
      <c r="C7" s="41"/>
      <c r="D7" s="41"/>
      <c r="E7" s="41"/>
      <c r="F7" s="41"/>
      <c r="G7" s="41"/>
      <c r="H7" s="41"/>
    </row>
    <row r="8" spans="2:8" x14ac:dyDescent="0.3">
      <c r="B8" s="41"/>
      <c r="C8" s="41"/>
      <c r="D8" s="41"/>
      <c r="E8" s="41"/>
      <c r="F8" s="41"/>
      <c r="G8" s="41"/>
      <c r="H8" s="41"/>
    </row>
    <row r="9" spans="2:8" x14ac:dyDescent="0.3">
      <c r="B9" s="41"/>
      <c r="C9" s="41"/>
      <c r="D9" s="41"/>
      <c r="E9" s="41"/>
      <c r="F9" s="41"/>
      <c r="G9" s="41"/>
      <c r="H9" s="41"/>
    </row>
    <row r="11" spans="2:8" x14ac:dyDescent="0.3">
      <c r="C11" s="30"/>
      <c r="D11" s="30"/>
      <c r="E11" s="30"/>
      <c r="F11" s="30"/>
      <c r="G11" s="30"/>
      <c r="H11" s="35" t="s">
        <v>40</v>
      </c>
    </row>
    <row r="12" spans="2:8" ht="7.5" customHeight="1" x14ac:dyDescent="0.3">
      <c r="B12" s="24"/>
      <c r="C12" s="30"/>
      <c r="D12" s="30"/>
      <c r="E12" s="30"/>
      <c r="F12" s="30"/>
      <c r="G12" s="30"/>
      <c r="H12" s="30"/>
    </row>
    <row r="13" spans="2:8" ht="17.399999999999999" x14ac:dyDescent="0.3">
      <c r="B13" s="36" t="s">
        <v>32</v>
      </c>
      <c r="C13" s="28"/>
      <c r="D13" s="28"/>
      <c r="E13" s="28"/>
      <c r="F13" s="28"/>
      <c r="G13" s="28"/>
      <c r="H13" s="28"/>
    </row>
    <row r="14" spans="2:8" ht="7.5" customHeight="1" x14ac:dyDescent="0.3">
      <c r="B14" s="36"/>
      <c r="C14" s="28"/>
      <c r="D14" s="28"/>
      <c r="E14" s="28"/>
      <c r="F14" s="28"/>
      <c r="G14" s="28"/>
      <c r="H14" s="28"/>
    </row>
    <row r="15" spans="2:8" ht="78" x14ac:dyDescent="0.3">
      <c r="B15" s="19" t="s">
        <v>33</v>
      </c>
      <c r="C15" s="20" t="s">
        <v>7</v>
      </c>
      <c r="D15" s="20" t="s">
        <v>34</v>
      </c>
      <c r="E15" s="20" t="s">
        <v>18</v>
      </c>
      <c r="F15" s="20" t="s">
        <v>35</v>
      </c>
      <c r="G15" s="20" t="s">
        <v>36</v>
      </c>
      <c r="H15" s="20" t="s">
        <v>37</v>
      </c>
    </row>
    <row r="16" spans="2:8" ht="18.600000000000001" x14ac:dyDescent="0.3">
      <c r="B16" s="21">
        <v>1</v>
      </c>
      <c r="C16" s="31" t="s">
        <v>57</v>
      </c>
      <c r="D16" s="22" t="s">
        <v>2</v>
      </c>
      <c r="E16" s="22" t="s">
        <v>16</v>
      </c>
      <c r="F16" s="22" t="s">
        <v>2</v>
      </c>
      <c r="G16" s="22" t="s">
        <v>5</v>
      </c>
      <c r="H16" s="22" t="s">
        <v>2</v>
      </c>
    </row>
    <row r="17" spans="2:8" x14ac:dyDescent="0.3">
      <c r="B17" s="21">
        <v>2</v>
      </c>
      <c r="C17" s="25" t="s">
        <v>8</v>
      </c>
      <c r="D17" s="22" t="s">
        <v>3</v>
      </c>
      <c r="E17" s="22" t="s">
        <v>17</v>
      </c>
      <c r="F17" s="22" t="s">
        <v>4</v>
      </c>
      <c r="G17" s="22" t="s">
        <v>6</v>
      </c>
      <c r="H17" s="22" t="s">
        <v>15</v>
      </c>
    </row>
    <row r="18" spans="2:8" x14ac:dyDescent="0.3">
      <c r="B18" s="21">
        <v>3</v>
      </c>
      <c r="C18" s="25" t="s">
        <v>9</v>
      </c>
      <c r="D18" s="22">
        <v>11</v>
      </c>
      <c r="E18" s="22">
        <v>9</v>
      </c>
      <c r="F18" s="22">
        <v>11</v>
      </c>
      <c r="G18" s="22">
        <v>11</v>
      </c>
      <c r="H18" s="22">
        <v>10</v>
      </c>
    </row>
    <row r="19" spans="2:8" ht="31.2" x14ac:dyDescent="0.3">
      <c r="B19" s="21">
        <v>4</v>
      </c>
      <c r="C19" s="25" t="s">
        <v>38</v>
      </c>
      <c r="D19" s="33">
        <v>2645</v>
      </c>
      <c r="E19" s="33">
        <v>1752</v>
      </c>
      <c r="F19" s="33">
        <v>2645</v>
      </c>
      <c r="G19" s="33">
        <v>2645</v>
      </c>
      <c r="H19" s="33">
        <v>2118</v>
      </c>
    </row>
    <row r="20" spans="2:8" x14ac:dyDescent="0.3">
      <c r="B20" s="21">
        <v>5</v>
      </c>
      <c r="C20" s="25" t="s">
        <v>11</v>
      </c>
      <c r="D20" s="33">
        <f t="shared" ref="D20:E20" si="0">D19*12</f>
        <v>31740</v>
      </c>
      <c r="E20" s="33">
        <f t="shared" si="0"/>
        <v>21024</v>
      </c>
      <c r="F20" s="33">
        <f t="shared" ref="F20:H20" si="1">F19*12</f>
        <v>31740</v>
      </c>
      <c r="G20" s="33">
        <f t="shared" si="1"/>
        <v>31740</v>
      </c>
      <c r="H20" s="33">
        <f t="shared" si="1"/>
        <v>25416</v>
      </c>
    </row>
    <row r="21" spans="2:8" ht="18.600000000000001" x14ac:dyDescent="0.3">
      <c r="B21" s="21">
        <v>6</v>
      </c>
      <c r="C21" s="34" t="s">
        <v>64</v>
      </c>
      <c r="D21" s="33">
        <f t="shared" ref="D21:E21" si="2">D19/2</f>
        <v>1322.5</v>
      </c>
      <c r="E21" s="33">
        <f t="shared" si="2"/>
        <v>876</v>
      </c>
      <c r="F21" s="33">
        <f t="shared" ref="F21:H21" si="3">F19/2</f>
        <v>1322.5</v>
      </c>
      <c r="G21" s="33">
        <f t="shared" si="3"/>
        <v>1322.5</v>
      </c>
      <c r="H21" s="33">
        <f t="shared" si="3"/>
        <v>1059</v>
      </c>
    </row>
    <row r="22" spans="2:8" ht="18.600000000000001" x14ac:dyDescent="0.3">
      <c r="B22" s="21">
        <v>7</v>
      </c>
      <c r="C22" s="34" t="s">
        <v>65</v>
      </c>
      <c r="D22" s="33">
        <f t="shared" ref="D22:E22" si="4">D19/10</f>
        <v>264.5</v>
      </c>
      <c r="E22" s="33">
        <f t="shared" si="4"/>
        <v>175.2</v>
      </c>
      <c r="F22" s="33">
        <f t="shared" ref="F22:H22" si="5">F19/10</f>
        <v>264.5</v>
      </c>
      <c r="G22" s="33">
        <f t="shared" si="5"/>
        <v>264.5</v>
      </c>
      <c r="H22" s="33">
        <f t="shared" si="5"/>
        <v>211.8</v>
      </c>
    </row>
    <row r="23" spans="2:8" ht="18.600000000000001" x14ac:dyDescent="0.3">
      <c r="B23" s="21">
        <v>8</v>
      </c>
      <c r="C23" s="34" t="s">
        <v>66</v>
      </c>
      <c r="D23" s="33">
        <f t="shared" ref="D23:E23" si="6">D19*0.65</f>
        <v>1719.25</v>
      </c>
      <c r="E23" s="33">
        <f t="shared" si="6"/>
        <v>1138.8</v>
      </c>
      <c r="F23" s="33">
        <f t="shared" ref="F23:H23" si="7">F19*0.65</f>
        <v>1719.25</v>
      </c>
      <c r="G23" s="33">
        <f t="shared" si="7"/>
        <v>1719.25</v>
      </c>
      <c r="H23" s="33">
        <f t="shared" si="7"/>
        <v>1376.7</v>
      </c>
    </row>
    <row r="24" spans="2:8" ht="18.600000000000001" x14ac:dyDescent="0.3">
      <c r="B24" s="21">
        <v>9</v>
      </c>
      <c r="C24" s="34" t="s">
        <v>67</v>
      </c>
      <c r="D24" s="33">
        <f t="shared" ref="D24:E24" si="8">D20+D21+D22+D23</f>
        <v>35046.25</v>
      </c>
      <c r="E24" s="33">
        <f t="shared" si="8"/>
        <v>23214</v>
      </c>
      <c r="F24" s="33">
        <f t="shared" ref="F24:H24" si="9">F20+F21+F22+F23</f>
        <v>35046.25</v>
      </c>
      <c r="G24" s="33">
        <f t="shared" si="9"/>
        <v>35046.25</v>
      </c>
      <c r="H24" s="33">
        <f t="shared" si="9"/>
        <v>28063.5</v>
      </c>
    </row>
    <row r="25" spans="2:8" ht="31.2" x14ac:dyDescent="0.3">
      <c r="B25" s="21">
        <v>10</v>
      </c>
      <c r="C25" s="25" t="s">
        <v>12</v>
      </c>
      <c r="D25" s="33">
        <f t="shared" ref="D25:E25" si="10">D24*0.2359</f>
        <v>8267.41</v>
      </c>
      <c r="E25" s="33">
        <f t="shared" si="10"/>
        <v>5476.18</v>
      </c>
      <c r="F25" s="33">
        <f t="shared" ref="F25:H25" si="11">F24*0.2359</f>
        <v>8267.41</v>
      </c>
      <c r="G25" s="33">
        <f t="shared" si="11"/>
        <v>8267.41</v>
      </c>
      <c r="H25" s="33">
        <f t="shared" si="11"/>
        <v>6620.18</v>
      </c>
    </row>
    <row r="26" spans="2:8" ht="18.600000000000001" x14ac:dyDescent="0.3">
      <c r="B26" s="21">
        <v>11</v>
      </c>
      <c r="C26" s="25" t="s">
        <v>68</v>
      </c>
      <c r="D26" s="33">
        <f>260/366*170+700/366*196</f>
        <v>495.63</v>
      </c>
      <c r="E26" s="33">
        <f t="shared" ref="E26" si="12">260/366*170+700/366*196</f>
        <v>495.63</v>
      </c>
      <c r="F26" s="33">
        <f>260/366*170+700/366*196</f>
        <v>495.63</v>
      </c>
      <c r="G26" s="33">
        <f>260/366*170+700/366*196</f>
        <v>495.63</v>
      </c>
      <c r="H26" s="33">
        <f t="shared" ref="H26" si="13">260/366*170+700/366*196</f>
        <v>495.63</v>
      </c>
    </row>
    <row r="27" spans="2:8" x14ac:dyDescent="0.3">
      <c r="B27" s="21">
        <v>12</v>
      </c>
      <c r="C27" s="25" t="s">
        <v>39</v>
      </c>
      <c r="D27" s="33">
        <f t="shared" ref="D27:E27" si="14">D24+D25+D26</f>
        <v>43809.29</v>
      </c>
      <c r="E27" s="33">
        <f t="shared" si="14"/>
        <v>29185.81</v>
      </c>
      <c r="F27" s="33">
        <f t="shared" ref="F27:H27" si="15">F24+F25+F26</f>
        <v>43809.29</v>
      </c>
      <c r="G27" s="33">
        <f t="shared" si="15"/>
        <v>43809.29</v>
      </c>
      <c r="H27" s="33">
        <f t="shared" si="15"/>
        <v>35179.31</v>
      </c>
    </row>
    <row r="28" spans="2:8" x14ac:dyDescent="0.3">
      <c r="B28" s="23">
        <v>13</v>
      </c>
      <c r="C28" s="26" t="s">
        <v>14</v>
      </c>
      <c r="D28" s="33">
        <f t="shared" ref="D28:E28" si="16">ROUND(D27/12,0)</f>
        <v>3651</v>
      </c>
      <c r="E28" s="33">
        <f t="shared" si="16"/>
        <v>2432</v>
      </c>
      <c r="F28" s="33">
        <f t="shared" ref="F28:H28" si="17">ROUND(F27/12,0)</f>
        <v>3651</v>
      </c>
      <c r="G28" s="33">
        <f t="shared" si="17"/>
        <v>3651</v>
      </c>
      <c r="H28" s="33">
        <f t="shared" si="17"/>
        <v>2932</v>
      </c>
    </row>
    <row r="29" spans="2:8" x14ac:dyDescent="0.3">
      <c r="B29" s="30"/>
      <c r="C29" s="30"/>
      <c r="D29" s="30"/>
      <c r="E29" s="30"/>
      <c r="F29" s="30"/>
      <c r="G29" s="30"/>
      <c r="H29" s="30"/>
    </row>
    <row r="30" spans="2:8" s="32" customFormat="1" ht="15.6" customHeight="1" x14ac:dyDescent="0.3">
      <c r="B30" s="42" t="s">
        <v>58</v>
      </c>
      <c r="C30" s="42"/>
      <c r="D30" s="42"/>
      <c r="E30" s="42"/>
      <c r="F30" s="42"/>
      <c r="G30" s="42"/>
      <c r="H30" s="42"/>
    </row>
    <row r="31" spans="2:8" s="32" customFormat="1" ht="17.55" customHeight="1" x14ac:dyDescent="0.3">
      <c r="B31" s="42"/>
      <c r="C31" s="42"/>
      <c r="D31" s="42"/>
      <c r="E31" s="42"/>
      <c r="F31" s="42"/>
      <c r="G31" s="42"/>
      <c r="H31" s="42"/>
    </row>
    <row r="32" spans="2:8" x14ac:dyDescent="0.3">
      <c r="B32" s="43" t="s">
        <v>59</v>
      </c>
      <c r="C32" s="44"/>
      <c r="D32" s="44"/>
      <c r="E32" s="44"/>
      <c r="F32" s="44"/>
      <c r="G32" s="44"/>
      <c r="H32" s="44"/>
    </row>
    <row r="33" spans="2:8" x14ac:dyDescent="0.3">
      <c r="B33" s="44"/>
      <c r="C33" s="44"/>
      <c r="D33" s="44"/>
      <c r="E33" s="44"/>
      <c r="F33" s="44"/>
      <c r="G33" s="44"/>
      <c r="H33" s="44"/>
    </row>
    <row r="34" spans="2:8" x14ac:dyDescent="0.3">
      <c r="B34" s="44"/>
      <c r="C34" s="44"/>
      <c r="D34" s="44"/>
      <c r="E34" s="44"/>
      <c r="F34" s="44"/>
      <c r="G34" s="44"/>
      <c r="H34" s="44"/>
    </row>
    <row r="35" spans="2:8" x14ac:dyDescent="0.3">
      <c r="B35" s="43" t="s">
        <v>60</v>
      </c>
      <c r="C35" s="44"/>
      <c r="D35" s="44"/>
      <c r="E35" s="44"/>
      <c r="F35" s="44"/>
      <c r="G35" s="44"/>
      <c r="H35" s="44"/>
    </row>
    <row r="36" spans="2:8" x14ac:dyDescent="0.3">
      <c r="B36" s="44"/>
      <c r="C36" s="44"/>
      <c r="D36" s="44"/>
      <c r="E36" s="44"/>
      <c r="F36" s="44"/>
      <c r="G36" s="44"/>
      <c r="H36" s="44"/>
    </row>
    <row r="37" spans="2:8" x14ac:dyDescent="0.3">
      <c r="B37" s="43" t="s">
        <v>61</v>
      </c>
      <c r="C37" s="44"/>
      <c r="D37" s="44"/>
      <c r="E37" s="44"/>
      <c r="F37" s="44"/>
      <c r="G37" s="44"/>
      <c r="H37" s="44"/>
    </row>
    <row r="38" spans="2:8" x14ac:dyDescent="0.3">
      <c r="B38" s="44"/>
      <c r="C38" s="44"/>
      <c r="D38" s="44"/>
      <c r="E38" s="44"/>
      <c r="F38" s="44"/>
      <c r="G38" s="44"/>
      <c r="H38" s="44"/>
    </row>
    <row r="39" spans="2:8" ht="18.600000000000001" x14ac:dyDescent="0.3">
      <c r="B39" s="29" t="s">
        <v>62</v>
      </c>
      <c r="D39" s="30"/>
      <c r="E39" s="30"/>
      <c r="F39" s="30"/>
      <c r="G39" s="30"/>
      <c r="H39" s="30"/>
    </row>
    <row r="40" spans="2:8" x14ac:dyDescent="0.3">
      <c r="B40" s="38" t="s">
        <v>63</v>
      </c>
      <c r="C40" s="39"/>
      <c r="D40" s="39"/>
      <c r="E40" s="39"/>
      <c r="F40" s="39"/>
      <c r="G40" s="39"/>
      <c r="H40" s="39"/>
    </row>
    <row r="41" spans="2:8" x14ac:dyDescent="0.3">
      <c r="B41" s="39"/>
      <c r="C41" s="39"/>
      <c r="D41" s="39"/>
      <c r="E41" s="39"/>
      <c r="F41" s="39"/>
      <c r="G41" s="39"/>
      <c r="H41" s="39"/>
    </row>
    <row r="42" spans="2:8" x14ac:dyDescent="0.3">
      <c r="B42" s="39"/>
      <c r="C42" s="39"/>
      <c r="D42" s="39"/>
      <c r="E42" s="39"/>
      <c r="F42" s="39"/>
      <c r="G42" s="39"/>
      <c r="H42" s="39"/>
    </row>
    <row r="43" spans="2:8" x14ac:dyDescent="0.3">
      <c r="B43" s="39"/>
      <c r="C43" s="39"/>
      <c r="D43" s="39"/>
      <c r="E43" s="39"/>
      <c r="F43" s="39"/>
      <c r="G43" s="39"/>
      <c r="H43" s="39"/>
    </row>
    <row r="44" spans="2:8" x14ac:dyDescent="0.3">
      <c r="B44" s="39"/>
      <c r="C44" s="39"/>
      <c r="D44" s="39"/>
      <c r="E44" s="39"/>
      <c r="F44" s="39"/>
      <c r="G44" s="39"/>
      <c r="H44" s="39"/>
    </row>
    <row r="45" spans="2:8" x14ac:dyDescent="0.3">
      <c r="B45"/>
      <c r="C45"/>
      <c r="D45"/>
      <c r="E45"/>
      <c r="F45"/>
      <c r="G45"/>
      <c r="H45"/>
    </row>
    <row r="46" spans="2:8" x14ac:dyDescent="0.3">
      <c r="D46" s="30"/>
      <c r="E46" s="30"/>
      <c r="F46" s="30"/>
      <c r="G46" s="30"/>
      <c r="H46" s="30"/>
    </row>
    <row r="47" spans="2:8" x14ac:dyDescent="0.3">
      <c r="D47" s="30"/>
      <c r="E47" s="30"/>
      <c r="F47" s="30"/>
      <c r="G47" s="30"/>
      <c r="H47" s="30"/>
    </row>
  </sheetData>
  <mergeCells count="6">
    <mergeCell ref="B40:H44"/>
    <mergeCell ref="B1:H9"/>
    <mergeCell ref="B30:H31"/>
    <mergeCell ref="B32:H34"/>
    <mergeCell ref="B35:H36"/>
    <mergeCell ref="B37:H38"/>
  </mergeCells>
  <pageMargins left="0.70866141732283472" right="0.70866141732283472" top="0.74803149606299213" bottom="0.74803149606299213" header="0.31496062992125984" footer="0.31496062992125984"/>
  <pageSetup paperSize="9" scale="5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7A299-89B5-41D2-BA67-BC50C0FED96D}">
  <sheetPr codeName="Sheet3">
    <pageSetUpPr fitToPage="1"/>
  </sheetPr>
  <dimension ref="B1:H47"/>
  <sheetViews>
    <sheetView showGridLines="0" zoomScale="70" zoomScaleNormal="70" workbookViewId="0">
      <selection activeCell="B16" sqref="B16"/>
    </sheetView>
  </sheetViews>
  <sheetFormatPr defaultColWidth="8.6640625" defaultRowHeight="15.6" x14ac:dyDescent="0.3"/>
  <cols>
    <col min="1" max="1" width="4.109375" style="29" customWidth="1"/>
    <col min="2" max="2" width="5.21875" style="29" customWidth="1"/>
    <col min="3" max="3" width="63.5546875" style="29" customWidth="1"/>
    <col min="4" max="4" width="13.21875" style="29" customWidth="1"/>
    <col min="5" max="5" width="12.5546875" style="29" customWidth="1"/>
    <col min="6" max="6" width="19.44140625" style="29" customWidth="1"/>
    <col min="7" max="7" width="12.44140625" style="29" customWidth="1"/>
    <col min="8" max="8" width="15.5546875" style="29" customWidth="1"/>
    <col min="9" max="16384" width="8.6640625" style="29"/>
  </cols>
  <sheetData>
    <row r="1" spans="2:8" x14ac:dyDescent="0.3">
      <c r="B1" s="40" t="s">
        <v>43</v>
      </c>
      <c r="C1" s="41"/>
      <c r="D1" s="41"/>
      <c r="E1" s="41"/>
      <c r="F1" s="41"/>
      <c r="G1" s="41"/>
      <c r="H1" s="41"/>
    </row>
    <row r="2" spans="2:8" x14ac:dyDescent="0.3">
      <c r="B2" s="41"/>
      <c r="C2" s="41"/>
      <c r="D2" s="41"/>
      <c r="E2" s="41"/>
      <c r="F2" s="41"/>
      <c r="G2" s="41"/>
      <c r="H2" s="41"/>
    </row>
    <row r="3" spans="2:8" x14ac:dyDescent="0.3">
      <c r="B3" s="41"/>
      <c r="C3" s="41"/>
      <c r="D3" s="41"/>
      <c r="E3" s="41"/>
      <c r="F3" s="41"/>
      <c r="G3" s="41"/>
      <c r="H3" s="41"/>
    </row>
    <row r="4" spans="2:8" x14ac:dyDescent="0.3">
      <c r="B4" s="41"/>
      <c r="C4" s="41"/>
      <c r="D4" s="41"/>
      <c r="E4" s="41"/>
      <c r="F4" s="41"/>
      <c r="G4" s="41"/>
      <c r="H4" s="41"/>
    </row>
    <row r="5" spans="2:8" x14ac:dyDescent="0.3">
      <c r="B5" s="41"/>
      <c r="C5" s="41"/>
      <c r="D5" s="41"/>
      <c r="E5" s="41"/>
      <c r="F5" s="41"/>
      <c r="G5" s="41"/>
      <c r="H5" s="41"/>
    </row>
    <row r="6" spans="2:8" x14ac:dyDescent="0.3">
      <c r="B6" s="41"/>
      <c r="C6" s="41"/>
      <c r="D6" s="41"/>
      <c r="E6" s="41"/>
      <c r="F6" s="41"/>
      <c r="G6" s="41"/>
      <c r="H6" s="41"/>
    </row>
    <row r="7" spans="2:8" x14ac:dyDescent="0.3">
      <c r="B7" s="41"/>
      <c r="C7" s="41"/>
      <c r="D7" s="41"/>
      <c r="E7" s="41"/>
      <c r="F7" s="41"/>
      <c r="G7" s="41"/>
      <c r="H7" s="41"/>
    </row>
    <row r="8" spans="2:8" x14ac:dyDescent="0.3">
      <c r="B8" s="41"/>
      <c r="C8" s="41"/>
      <c r="D8" s="41"/>
      <c r="E8" s="41"/>
      <c r="F8" s="41"/>
      <c r="G8" s="41"/>
      <c r="H8" s="41"/>
    </row>
    <row r="9" spans="2:8" x14ac:dyDescent="0.3">
      <c r="B9" s="41"/>
      <c r="C9" s="41"/>
      <c r="D9" s="41"/>
      <c r="E9" s="41"/>
      <c r="F9" s="41"/>
      <c r="G9" s="41"/>
      <c r="H9" s="41"/>
    </row>
    <row r="11" spans="2:8" x14ac:dyDescent="0.3">
      <c r="C11" s="30"/>
      <c r="D11" s="30"/>
      <c r="E11" s="30"/>
      <c r="F11" s="30"/>
      <c r="G11" s="30"/>
      <c r="H11" s="35" t="s">
        <v>41</v>
      </c>
    </row>
    <row r="12" spans="2:8" ht="7.5" customHeight="1" x14ac:dyDescent="0.3">
      <c r="B12" s="24"/>
      <c r="C12" s="30"/>
      <c r="D12" s="30"/>
      <c r="E12" s="30"/>
      <c r="F12" s="30"/>
      <c r="G12" s="30"/>
      <c r="H12" s="30"/>
    </row>
    <row r="13" spans="2:8" ht="17.399999999999999" x14ac:dyDescent="0.3">
      <c r="B13" s="36" t="s">
        <v>42</v>
      </c>
      <c r="C13" s="28"/>
      <c r="D13" s="28"/>
      <c r="E13" s="28"/>
      <c r="F13" s="28"/>
      <c r="G13" s="28"/>
      <c r="H13" s="28"/>
    </row>
    <row r="14" spans="2:8" ht="8.5500000000000007" customHeight="1" x14ac:dyDescent="0.3">
      <c r="B14" s="27"/>
      <c r="C14" s="28"/>
      <c r="D14" s="28"/>
      <c r="E14" s="28"/>
      <c r="F14" s="28"/>
      <c r="G14" s="28"/>
      <c r="H14" s="28"/>
    </row>
    <row r="15" spans="2:8" ht="78" x14ac:dyDescent="0.3">
      <c r="B15" s="19" t="s">
        <v>33</v>
      </c>
      <c r="C15" s="20" t="s">
        <v>7</v>
      </c>
      <c r="D15" s="20" t="s">
        <v>34</v>
      </c>
      <c r="E15" s="20" t="s">
        <v>18</v>
      </c>
      <c r="F15" s="20" t="s">
        <v>35</v>
      </c>
      <c r="G15" s="20" t="s">
        <v>36</v>
      </c>
      <c r="H15" s="20" t="s">
        <v>37</v>
      </c>
    </row>
    <row r="16" spans="2:8" ht="18.600000000000001" x14ac:dyDescent="0.3">
      <c r="B16" s="21">
        <v>1</v>
      </c>
      <c r="C16" s="31" t="s">
        <v>57</v>
      </c>
      <c r="D16" s="22" t="s">
        <v>2</v>
      </c>
      <c r="E16" s="22" t="s">
        <v>16</v>
      </c>
      <c r="F16" s="22" t="s">
        <v>2</v>
      </c>
      <c r="G16" s="22" t="s">
        <v>5</v>
      </c>
      <c r="H16" s="22" t="s">
        <v>2</v>
      </c>
    </row>
    <row r="17" spans="2:8" x14ac:dyDescent="0.3">
      <c r="B17" s="21">
        <v>2</v>
      </c>
      <c r="C17" s="25" t="s">
        <v>8</v>
      </c>
      <c r="D17" s="22" t="s">
        <v>3</v>
      </c>
      <c r="E17" s="22" t="s">
        <v>17</v>
      </c>
      <c r="F17" s="22" t="s">
        <v>4</v>
      </c>
      <c r="G17" s="22" t="s">
        <v>6</v>
      </c>
      <c r="H17" s="22" t="s">
        <v>15</v>
      </c>
    </row>
    <row r="18" spans="2:8" x14ac:dyDescent="0.3">
      <c r="B18" s="21">
        <v>3</v>
      </c>
      <c r="C18" s="25" t="s">
        <v>9</v>
      </c>
      <c r="D18" s="22">
        <v>11</v>
      </c>
      <c r="E18" s="22">
        <v>9</v>
      </c>
      <c r="F18" s="22">
        <v>11</v>
      </c>
      <c r="G18" s="22">
        <v>11</v>
      </c>
      <c r="H18" s="22">
        <v>10</v>
      </c>
    </row>
    <row r="19" spans="2:8" ht="31.2" x14ac:dyDescent="0.3">
      <c r="B19" s="21">
        <v>4</v>
      </c>
      <c r="C19" s="25" t="s">
        <v>38</v>
      </c>
      <c r="D19" s="33">
        <f>'1.pielikums'!D19*0.3</f>
        <v>793.5</v>
      </c>
      <c r="E19" s="33">
        <f>'1.pielikums'!E19*0.3</f>
        <v>525.6</v>
      </c>
      <c r="F19" s="33">
        <f>'1.pielikums'!F19*0.3</f>
        <v>793.5</v>
      </c>
      <c r="G19" s="33">
        <f>'1.pielikums'!G19*0.3</f>
        <v>793.5</v>
      </c>
      <c r="H19" s="33">
        <f>'1.pielikums'!H19*0.3</f>
        <v>635.4</v>
      </c>
    </row>
    <row r="20" spans="2:8" x14ac:dyDescent="0.3">
      <c r="B20" s="21">
        <v>5</v>
      </c>
      <c r="C20" s="25" t="s">
        <v>11</v>
      </c>
      <c r="D20" s="33">
        <f t="shared" ref="D20:F20" si="0">D19*12</f>
        <v>9522</v>
      </c>
      <c r="E20" s="33">
        <f t="shared" ref="E20" si="1">E19*12</f>
        <v>6307.2</v>
      </c>
      <c r="F20" s="33">
        <f t="shared" si="0"/>
        <v>9522</v>
      </c>
      <c r="G20" s="33">
        <f t="shared" ref="G20:H20" si="2">G19*12</f>
        <v>9522</v>
      </c>
      <c r="H20" s="33">
        <f t="shared" si="2"/>
        <v>7624.8</v>
      </c>
    </row>
    <row r="21" spans="2:8" ht="18.600000000000001" x14ac:dyDescent="0.3">
      <c r="B21" s="21">
        <v>6</v>
      </c>
      <c r="C21" s="34" t="s">
        <v>64</v>
      </c>
      <c r="D21" s="33">
        <f t="shared" ref="D21:F21" si="3">D19/2</f>
        <v>396.75</v>
      </c>
      <c r="E21" s="33">
        <f t="shared" ref="E21" si="4">E19/2</f>
        <v>262.8</v>
      </c>
      <c r="F21" s="33">
        <f t="shared" si="3"/>
        <v>396.75</v>
      </c>
      <c r="G21" s="33">
        <f t="shared" ref="G21:H21" si="5">G19/2</f>
        <v>396.75</v>
      </c>
      <c r="H21" s="33">
        <f t="shared" si="5"/>
        <v>317.7</v>
      </c>
    </row>
    <row r="22" spans="2:8" ht="18.600000000000001" x14ac:dyDescent="0.3">
      <c r="B22" s="21">
        <v>7</v>
      </c>
      <c r="C22" s="34" t="s">
        <v>65</v>
      </c>
      <c r="D22" s="33">
        <f t="shared" ref="D22:F22" si="6">D19/10</f>
        <v>79.349999999999994</v>
      </c>
      <c r="E22" s="33">
        <f t="shared" ref="E22" si="7">E19/10</f>
        <v>52.56</v>
      </c>
      <c r="F22" s="33">
        <f t="shared" si="6"/>
        <v>79.349999999999994</v>
      </c>
      <c r="G22" s="33">
        <f t="shared" ref="G22:H22" si="8">G19/10</f>
        <v>79.349999999999994</v>
      </c>
      <c r="H22" s="33">
        <f t="shared" si="8"/>
        <v>63.54</v>
      </c>
    </row>
    <row r="23" spans="2:8" ht="18.600000000000001" x14ac:dyDescent="0.3">
      <c r="B23" s="21">
        <v>8</v>
      </c>
      <c r="C23" s="34" t="s">
        <v>66</v>
      </c>
      <c r="D23" s="33">
        <f t="shared" ref="D23:F23" si="9">D19*0.65</f>
        <v>515.78</v>
      </c>
      <c r="E23" s="33">
        <f t="shared" ref="E23" si="10">E19*0.65</f>
        <v>341.64</v>
      </c>
      <c r="F23" s="33">
        <f t="shared" si="9"/>
        <v>515.78</v>
      </c>
      <c r="G23" s="33">
        <f t="shared" ref="G23:H23" si="11">G19*0.65</f>
        <v>515.78</v>
      </c>
      <c r="H23" s="33">
        <f t="shared" si="11"/>
        <v>413.01</v>
      </c>
    </row>
    <row r="24" spans="2:8" ht="18.600000000000001" x14ac:dyDescent="0.3">
      <c r="B24" s="21">
        <v>9</v>
      </c>
      <c r="C24" s="34" t="s">
        <v>67</v>
      </c>
      <c r="D24" s="33">
        <f t="shared" ref="D24:F24" si="12">D20+D21+D22+D23</f>
        <v>10513.88</v>
      </c>
      <c r="E24" s="33">
        <f t="shared" ref="E24" si="13">E20+E21+E22+E23</f>
        <v>6964.2</v>
      </c>
      <c r="F24" s="33">
        <f t="shared" si="12"/>
        <v>10513.88</v>
      </c>
      <c r="G24" s="33">
        <f t="shared" ref="G24:H24" si="14">G20+G21+G22+G23</f>
        <v>10513.88</v>
      </c>
      <c r="H24" s="33">
        <f t="shared" si="14"/>
        <v>8419.0499999999993</v>
      </c>
    </row>
    <row r="25" spans="2:8" ht="31.2" x14ac:dyDescent="0.3">
      <c r="B25" s="21">
        <v>10</v>
      </c>
      <c r="C25" s="25" t="s">
        <v>12</v>
      </c>
      <c r="D25" s="33">
        <f t="shared" ref="D25:F25" si="15">D24*0.2359</f>
        <v>2480.2199999999998</v>
      </c>
      <c r="E25" s="33">
        <f t="shared" ref="E25" si="16">E24*0.2359</f>
        <v>1642.85</v>
      </c>
      <c r="F25" s="33">
        <f t="shared" si="15"/>
        <v>2480.2199999999998</v>
      </c>
      <c r="G25" s="33">
        <f t="shared" ref="G25:H25" si="17">G24*0.2359</f>
        <v>2480.2199999999998</v>
      </c>
      <c r="H25" s="33">
        <f t="shared" si="17"/>
        <v>1986.05</v>
      </c>
    </row>
    <row r="26" spans="2:8" ht="18.600000000000001" x14ac:dyDescent="0.3">
      <c r="B26" s="21">
        <v>11</v>
      </c>
      <c r="C26" s="25" t="s">
        <v>68</v>
      </c>
      <c r="D26" s="33">
        <f>'1.pielikums'!D26*0.3</f>
        <v>148.69</v>
      </c>
      <c r="E26" s="33">
        <f>'1.pielikums'!E26*0.3</f>
        <v>148.69</v>
      </c>
      <c r="F26" s="33">
        <f>'1.pielikums'!F26*0.3</f>
        <v>148.69</v>
      </c>
      <c r="G26" s="33">
        <f>'1.pielikums'!G26*0.3</f>
        <v>148.69</v>
      </c>
      <c r="H26" s="33">
        <f>'1.pielikums'!H26*0.3</f>
        <v>148.69</v>
      </c>
    </row>
    <row r="27" spans="2:8" x14ac:dyDescent="0.3">
      <c r="B27" s="21">
        <v>12</v>
      </c>
      <c r="C27" s="25" t="s">
        <v>39</v>
      </c>
      <c r="D27" s="33">
        <f t="shared" ref="D27:F27" si="18">D24+D25+D26</f>
        <v>13142.79</v>
      </c>
      <c r="E27" s="33">
        <f t="shared" ref="E27" si="19">E24+E25+E26</f>
        <v>8755.74</v>
      </c>
      <c r="F27" s="33">
        <f t="shared" si="18"/>
        <v>13142.79</v>
      </c>
      <c r="G27" s="33">
        <f t="shared" ref="G27:H27" si="20">G24+G25+G26</f>
        <v>13142.79</v>
      </c>
      <c r="H27" s="33">
        <f t="shared" si="20"/>
        <v>10553.79</v>
      </c>
    </row>
    <row r="28" spans="2:8" x14ac:dyDescent="0.3">
      <c r="B28" s="23">
        <v>13</v>
      </c>
      <c r="C28" s="26" t="s">
        <v>14</v>
      </c>
      <c r="D28" s="33">
        <f t="shared" ref="D28:F28" si="21">ROUND(D27/12,0)</f>
        <v>1095</v>
      </c>
      <c r="E28" s="33">
        <f t="shared" ref="E28" si="22">ROUND(E27/12,0)</f>
        <v>730</v>
      </c>
      <c r="F28" s="33">
        <f t="shared" si="21"/>
        <v>1095</v>
      </c>
      <c r="G28" s="33">
        <f t="shared" ref="G28:H28" si="23">ROUND(G27/12,0)</f>
        <v>1095</v>
      </c>
      <c r="H28" s="33">
        <f t="shared" si="23"/>
        <v>879</v>
      </c>
    </row>
    <row r="29" spans="2:8" x14ac:dyDescent="0.3">
      <c r="B29" s="30"/>
      <c r="C29" s="30"/>
      <c r="D29" s="30"/>
      <c r="E29" s="30"/>
      <c r="F29" s="30"/>
      <c r="G29" s="30"/>
      <c r="H29" s="30"/>
    </row>
    <row r="30" spans="2:8" s="32" customFormat="1" ht="15.6" customHeight="1" x14ac:dyDescent="0.3">
      <c r="B30" s="42" t="s">
        <v>58</v>
      </c>
      <c r="C30" s="42"/>
      <c r="D30" s="42"/>
      <c r="E30" s="42"/>
      <c r="F30" s="42"/>
      <c r="G30" s="42"/>
      <c r="H30" s="42"/>
    </row>
    <row r="31" spans="2:8" s="32" customFormat="1" ht="17.55" customHeight="1" x14ac:dyDescent="0.3">
      <c r="B31" s="42"/>
      <c r="C31" s="42"/>
      <c r="D31" s="42"/>
      <c r="E31" s="42"/>
      <c r="F31" s="42"/>
      <c r="G31" s="42"/>
      <c r="H31" s="42"/>
    </row>
    <row r="32" spans="2:8" ht="15.6" customHeight="1" x14ac:dyDescent="0.3">
      <c r="B32" s="43" t="s">
        <v>59</v>
      </c>
      <c r="C32" s="44"/>
      <c r="D32" s="44"/>
      <c r="E32" s="44"/>
      <c r="F32" s="44"/>
      <c r="G32" s="44"/>
      <c r="H32" s="44"/>
    </row>
    <row r="33" spans="2:8" x14ac:dyDescent="0.3">
      <c r="B33" s="44"/>
      <c r="C33" s="44"/>
      <c r="D33" s="44"/>
      <c r="E33" s="44"/>
      <c r="F33" s="44"/>
      <c r="G33" s="44"/>
      <c r="H33" s="44"/>
    </row>
    <row r="34" spans="2:8" x14ac:dyDescent="0.3">
      <c r="B34" s="44"/>
      <c r="C34" s="44"/>
      <c r="D34" s="44"/>
      <c r="E34" s="44"/>
      <c r="F34" s="44"/>
      <c r="G34" s="44"/>
      <c r="H34" s="44"/>
    </row>
    <row r="35" spans="2:8" ht="15.6" customHeight="1" x14ac:dyDescent="0.3">
      <c r="B35" s="43" t="s">
        <v>60</v>
      </c>
      <c r="C35" s="44"/>
      <c r="D35" s="44"/>
      <c r="E35" s="44"/>
      <c r="F35" s="44"/>
      <c r="G35" s="44"/>
      <c r="H35" s="44"/>
    </row>
    <row r="36" spans="2:8" x14ac:dyDescent="0.3">
      <c r="B36" s="44"/>
      <c r="C36" s="44"/>
      <c r="D36" s="44"/>
      <c r="E36" s="44"/>
      <c r="F36" s="44"/>
      <c r="G36" s="44"/>
      <c r="H36" s="44"/>
    </row>
    <row r="37" spans="2:8" ht="15.6" customHeight="1" x14ac:dyDescent="0.3">
      <c r="B37" s="43" t="s">
        <v>61</v>
      </c>
      <c r="C37" s="44"/>
      <c r="D37" s="44"/>
      <c r="E37" s="44"/>
      <c r="F37" s="44"/>
      <c r="G37" s="44"/>
      <c r="H37" s="44"/>
    </row>
    <row r="38" spans="2:8" x14ac:dyDescent="0.3">
      <c r="B38" s="44"/>
      <c r="C38" s="44"/>
      <c r="D38" s="44"/>
      <c r="E38" s="44"/>
      <c r="F38" s="44"/>
      <c r="G38" s="44"/>
      <c r="H38" s="44"/>
    </row>
    <row r="39" spans="2:8" ht="18.600000000000001" x14ac:dyDescent="0.3">
      <c r="B39" s="29" t="s">
        <v>62</v>
      </c>
      <c r="D39" s="30"/>
      <c r="E39" s="30"/>
      <c r="F39" s="30"/>
      <c r="G39" s="30"/>
      <c r="H39" s="30"/>
    </row>
    <row r="40" spans="2:8" ht="15.6" customHeight="1" x14ac:dyDescent="0.3">
      <c r="B40" s="38" t="s">
        <v>63</v>
      </c>
      <c r="C40" s="39"/>
      <c r="D40" s="39"/>
      <c r="E40" s="39"/>
      <c r="F40" s="39"/>
      <c r="G40" s="39"/>
      <c r="H40" s="39"/>
    </row>
    <row r="41" spans="2:8" x14ac:dyDescent="0.3">
      <c r="B41" s="39"/>
      <c r="C41" s="39"/>
      <c r="D41" s="39"/>
      <c r="E41" s="39"/>
      <c r="F41" s="39"/>
      <c r="G41" s="39"/>
      <c r="H41" s="39"/>
    </row>
    <row r="42" spans="2:8" x14ac:dyDescent="0.3">
      <c r="B42" s="39"/>
      <c r="C42" s="39"/>
      <c r="D42" s="39"/>
      <c r="E42" s="39"/>
      <c r="F42" s="39"/>
      <c r="G42" s="39"/>
      <c r="H42" s="39"/>
    </row>
    <row r="43" spans="2:8" x14ac:dyDescent="0.3">
      <c r="B43" s="39"/>
      <c r="C43" s="39"/>
      <c r="D43" s="39"/>
      <c r="E43" s="39"/>
      <c r="F43" s="39"/>
      <c r="G43" s="39"/>
      <c r="H43" s="39"/>
    </row>
    <row r="44" spans="2:8" x14ac:dyDescent="0.3">
      <c r="B44" s="39"/>
      <c r="C44" s="39"/>
      <c r="D44" s="39"/>
      <c r="E44" s="39"/>
      <c r="F44" s="39"/>
      <c r="G44" s="39"/>
      <c r="H44" s="39"/>
    </row>
    <row r="45" spans="2:8" x14ac:dyDescent="0.3">
      <c r="B45"/>
      <c r="C45"/>
      <c r="D45"/>
      <c r="E45"/>
      <c r="F45"/>
      <c r="G45"/>
      <c r="H45"/>
    </row>
    <row r="46" spans="2:8" x14ac:dyDescent="0.3">
      <c r="D46" s="30"/>
      <c r="E46" s="30"/>
      <c r="F46" s="30"/>
      <c r="G46" s="30"/>
      <c r="H46" s="30"/>
    </row>
    <row r="47" spans="2:8" x14ac:dyDescent="0.3">
      <c r="D47" s="30"/>
      <c r="E47" s="30"/>
      <c r="F47" s="30"/>
      <c r="G47" s="30"/>
      <c r="H47" s="30"/>
    </row>
  </sheetData>
  <mergeCells count="6">
    <mergeCell ref="B40:H44"/>
    <mergeCell ref="B1:H9"/>
    <mergeCell ref="B30:H31"/>
    <mergeCell ref="B32:H34"/>
    <mergeCell ref="B35:H36"/>
    <mergeCell ref="B37:H38"/>
  </mergeCells>
  <pageMargins left="0.70866141732283472" right="0.70866141732283472" top="0.74803149606299213" bottom="0.74803149606299213" header="0.31496062992125984" footer="0.31496062992125984"/>
  <pageSetup paperSize="9" scale="5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EDFF8-8662-4F87-939A-85C3D80314A1}">
  <sheetPr codeName="Sheet4">
    <pageSetUpPr fitToPage="1"/>
  </sheetPr>
  <dimension ref="B1:H47"/>
  <sheetViews>
    <sheetView showGridLines="0" zoomScale="70" zoomScaleNormal="70" workbookViewId="0">
      <selection activeCell="B16" sqref="B16"/>
    </sheetView>
  </sheetViews>
  <sheetFormatPr defaultColWidth="8.6640625" defaultRowHeight="15.6" x14ac:dyDescent="0.3"/>
  <cols>
    <col min="1" max="1" width="4.109375" style="29" customWidth="1"/>
    <col min="2" max="2" width="5.21875" style="29" customWidth="1"/>
    <col min="3" max="3" width="63.5546875" style="29" customWidth="1"/>
    <col min="4" max="4" width="13.21875" style="29" customWidth="1"/>
    <col min="5" max="5" width="12.5546875" style="29" customWidth="1"/>
    <col min="6" max="6" width="19.44140625" style="29" customWidth="1"/>
    <col min="7" max="7" width="12.44140625" style="29" customWidth="1"/>
    <col min="8" max="8" width="15.5546875" style="29" customWidth="1"/>
    <col min="9" max="16384" width="8.6640625" style="29"/>
  </cols>
  <sheetData>
    <row r="1" spans="2:8" x14ac:dyDescent="0.3">
      <c r="B1" s="40" t="s">
        <v>43</v>
      </c>
      <c r="C1" s="41"/>
      <c r="D1" s="41"/>
      <c r="E1" s="41"/>
      <c r="F1" s="41"/>
      <c r="G1" s="41"/>
      <c r="H1" s="41"/>
    </row>
    <row r="2" spans="2:8" x14ac:dyDescent="0.3">
      <c r="B2" s="41"/>
      <c r="C2" s="41"/>
      <c r="D2" s="41"/>
      <c r="E2" s="41"/>
      <c r="F2" s="41"/>
      <c r="G2" s="41"/>
      <c r="H2" s="41"/>
    </row>
    <row r="3" spans="2:8" x14ac:dyDescent="0.3">
      <c r="B3" s="41"/>
      <c r="C3" s="41"/>
      <c r="D3" s="41"/>
      <c r="E3" s="41"/>
      <c r="F3" s="41"/>
      <c r="G3" s="41"/>
      <c r="H3" s="41"/>
    </row>
    <row r="4" spans="2:8" x14ac:dyDescent="0.3">
      <c r="B4" s="41"/>
      <c r="C4" s="41"/>
      <c r="D4" s="41"/>
      <c r="E4" s="41"/>
      <c r="F4" s="41"/>
      <c r="G4" s="41"/>
      <c r="H4" s="41"/>
    </row>
    <row r="5" spans="2:8" x14ac:dyDescent="0.3">
      <c r="B5" s="41"/>
      <c r="C5" s="41"/>
      <c r="D5" s="41"/>
      <c r="E5" s="41"/>
      <c r="F5" s="41"/>
      <c r="G5" s="41"/>
      <c r="H5" s="41"/>
    </row>
    <row r="6" spans="2:8" x14ac:dyDescent="0.3">
      <c r="B6" s="41"/>
      <c r="C6" s="41"/>
      <c r="D6" s="41"/>
      <c r="E6" s="41"/>
      <c r="F6" s="41"/>
      <c r="G6" s="41"/>
      <c r="H6" s="41"/>
    </row>
    <row r="7" spans="2:8" x14ac:dyDescent="0.3">
      <c r="B7" s="41"/>
      <c r="C7" s="41"/>
      <c r="D7" s="41"/>
      <c r="E7" s="41"/>
      <c r="F7" s="41"/>
      <c r="G7" s="41"/>
      <c r="H7" s="41"/>
    </row>
    <row r="8" spans="2:8" x14ac:dyDescent="0.3">
      <c r="B8" s="41"/>
      <c r="C8" s="41"/>
      <c r="D8" s="41"/>
      <c r="E8" s="41"/>
      <c r="F8" s="41"/>
      <c r="G8" s="41"/>
      <c r="H8" s="41"/>
    </row>
    <row r="9" spans="2:8" x14ac:dyDescent="0.3">
      <c r="B9" s="41"/>
      <c r="C9" s="41"/>
      <c r="D9" s="41"/>
      <c r="E9" s="41"/>
      <c r="F9" s="41"/>
      <c r="G9" s="41"/>
      <c r="H9" s="41"/>
    </row>
    <row r="11" spans="2:8" x14ac:dyDescent="0.3">
      <c r="C11" s="30"/>
      <c r="D11" s="30"/>
      <c r="E11" s="30"/>
      <c r="F11" s="30"/>
      <c r="G11" s="30"/>
      <c r="H11" s="35" t="s">
        <v>44</v>
      </c>
    </row>
    <row r="12" spans="2:8" ht="7.5" customHeight="1" x14ac:dyDescent="0.3">
      <c r="B12" s="24"/>
      <c r="C12" s="30"/>
      <c r="D12" s="30"/>
      <c r="E12" s="30"/>
      <c r="F12" s="30"/>
      <c r="G12" s="30"/>
      <c r="H12" s="30"/>
    </row>
    <row r="13" spans="2:8" ht="17.399999999999999" x14ac:dyDescent="0.3">
      <c r="B13" s="36" t="s">
        <v>45</v>
      </c>
      <c r="C13" s="28"/>
      <c r="D13" s="28"/>
      <c r="E13" s="28"/>
      <c r="F13" s="28"/>
      <c r="G13" s="28"/>
      <c r="H13" s="28"/>
    </row>
    <row r="14" spans="2:8" ht="8.5500000000000007" customHeight="1" x14ac:dyDescent="0.3">
      <c r="B14" s="27"/>
      <c r="C14" s="28"/>
      <c r="D14" s="28"/>
      <c r="E14" s="28"/>
      <c r="F14" s="28"/>
      <c r="G14" s="28"/>
      <c r="H14" s="28"/>
    </row>
    <row r="15" spans="2:8" ht="78" x14ac:dyDescent="0.3">
      <c r="B15" s="19" t="s">
        <v>33</v>
      </c>
      <c r="C15" s="20" t="s">
        <v>7</v>
      </c>
      <c r="D15" s="20" t="s">
        <v>34</v>
      </c>
      <c r="E15" s="20" t="s">
        <v>18</v>
      </c>
      <c r="F15" s="20" t="s">
        <v>35</v>
      </c>
      <c r="G15" s="20" t="s">
        <v>36</v>
      </c>
      <c r="H15" s="20" t="s">
        <v>37</v>
      </c>
    </row>
    <row r="16" spans="2:8" ht="18.600000000000001" x14ac:dyDescent="0.3">
      <c r="B16" s="21">
        <v>1</v>
      </c>
      <c r="C16" s="31" t="s">
        <v>57</v>
      </c>
      <c r="D16" s="22" t="s">
        <v>2</v>
      </c>
      <c r="E16" s="22" t="s">
        <v>16</v>
      </c>
      <c r="F16" s="22" t="s">
        <v>2</v>
      </c>
      <c r="G16" s="22" t="s">
        <v>5</v>
      </c>
      <c r="H16" s="22" t="s">
        <v>2</v>
      </c>
    </row>
    <row r="17" spans="2:8" x14ac:dyDescent="0.3">
      <c r="B17" s="21">
        <v>2</v>
      </c>
      <c r="C17" s="25" t="s">
        <v>8</v>
      </c>
      <c r="D17" s="22" t="s">
        <v>3</v>
      </c>
      <c r="E17" s="22" t="s">
        <v>17</v>
      </c>
      <c r="F17" s="22" t="s">
        <v>4</v>
      </c>
      <c r="G17" s="22" t="s">
        <v>6</v>
      </c>
      <c r="H17" s="22" t="s">
        <v>15</v>
      </c>
    </row>
    <row r="18" spans="2:8" x14ac:dyDescent="0.3">
      <c r="B18" s="21">
        <v>3</v>
      </c>
      <c r="C18" s="25" t="s">
        <v>9</v>
      </c>
      <c r="D18" s="22">
        <v>11</v>
      </c>
      <c r="E18" s="22">
        <v>9</v>
      </c>
      <c r="F18" s="22">
        <v>11</v>
      </c>
      <c r="G18" s="22">
        <v>11</v>
      </c>
      <c r="H18" s="22">
        <v>10</v>
      </c>
    </row>
    <row r="19" spans="2:8" ht="31.2" x14ac:dyDescent="0.3">
      <c r="B19" s="21">
        <v>4</v>
      </c>
      <c r="C19" s="25" t="s">
        <v>38</v>
      </c>
      <c r="D19" s="33">
        <f>'1.pielikums'!D19*0.5</f>
        <v>1322.5</v>
      </c>
      <c r="E19" s="33">
        <f>'1.pielikums'!E19*0.5</f>
        <v>876</v>
      </c>
      <c r="F19" s="33">
        <f>'1.pielikums'!F19*0.5</f>
        <v>1322.5</v>
      </c>
      <c r="G19" s="33">
        <f>'1.pielikums'!G19*0.5</f>
        <v>1322.5</v>
      </c>
      <c r="H19" s="33">
        <f>'1.pielikums'!H19*0.5</f>
        <v>1059</v>
      </c>
    </row>
    <row r="20" spans="2:8" x14ac:dyDescent="0.3">
      <c r="B20" s="21">
        <v>5</v>
      </c>
      <c r="C20" s="25" t="s">
        <v>11</v>
      </c>
      <c r="D20" s="33">
        <f t="shared" ref="D20:H20" si="0">D19*12</f>
        <v>15870</v>
      </c>
      <c r="E20" s="33">
        <f t="shared" si="0"/>
        <v>10512</v>
      </c>
      <c r="F20" s="33">
        <f t="shared" si="0"/>
        <v>15870</v>
      </c>
      <c r="G20" s="33">
        <f t="shared" si="0"/>
        <v>15870</v>
      </c>
      <c r="H20" s="33">
        <f t="shared" si="0"/>
        <v>12708</v>
      </c>
    </row>
    <row r="21" spans="2:8" ht="18.600000000000001" x14ac:dyDescent="0.3">
      <c r="B21" s="21">
        <v>6</v>
      </c>
      <c r="C21" s="34" t="s">
        <v>64</v>
      </c>
      <c r="D21" s="33">
        <f t="shared" ref="D21:H21" si="1">D19/2</f>
        <v>661.25</v>
      </c>
      <c r="E21" s="33">
        <f t="shared" si="1"/>
        <v>438</v>
      </c>
      <c r="F21" s="33">
        <f t="shared" si="1"/>
        <v>661.25</v>
      </c>
      <c r="G21" s="33">
        <f t="shared" si="1"/>
        <v>661.25</v>
      </c>
      <c r="H21" s="33">
        <f t="shared" si="1"/>
        <v>529.5</v>
      </c>
    </row>
    <row r="22" spans="2:8" ht="18.600000000000001" x14ac:dyDescent="0.3">
      <c r="B22" s="21">
        <v>7</v>
      </c>
      <c r="C22" s="34" t="s">
        <v>65</v>
      </c>
      <c r="D22" s="33">
        <f t="shared" ref="D22:H22" si="2">D19/10</f>
        <v>132.25</v>
      </c>
      <c r="E22" s="33">
        <f t="shared" si="2"/>
        <v>87.6</v>
      </c>
      <c r="F22" s="33">
        <f t="shared" si="2"/>
        <v>132.25</v>
      </c>
      <c r="G22" s="33">
        <f t="shared" si="2"/>
        <v>132.25</v>
      </c>
      <c r="H22" s="33">
        <f t="shared" si="2"/>
        <v>105.9</v>
      </c>
    </row>
    <row r="23" spans="2:8" ht="18.600000000000001" x14ac:dyDescent="0.3">
      <c r="B23" s="21">
        <v>8</v>
      </c>
      <c r="C23" s="34" t="s">
        <v>66</v>
      </c>
      <c r="D23" s="33">
        <f t="shared" ref="D23:H23" si="3">D19*0.65</f>
        <v>859.63</v>
      </c>
      <c r="E23" s="33">
        <f t="shared" si="3"/>
        <v>569.4</v>
      </c>
      <c r="F23" s="33">
        <f t="shared" si="3"/>
        <v>859.63</v>
      </c>
      <c r="G23" s="33">
        <f t="shared" si="3"/>
        <v>859.63</v>
      </c>
      <c r="H23" s="33">
        <f t="shared" si="3"/>
        <v>688.35</v>
      </c>
    </row>
    <row r="24" spans="2:8" ht="18.600000000000001" x14ac:dyDescent="0.3">
      <c r="B24" s="21">
        <v>9</v>
      </c>
      <c r="C24" s="34" t="s">
        <v>67</v>
      </c>
      <c r="D24" s="33">
        <f t="shared" ref="D24:H24" si="4">D20+D21+D22+D23</f>
        <v>17523.13</v>
      </c>
      <c r="E24" s="33">
        <f t="shared" si="4"/>
        <v>11607</v>
      </c>
      <c r="F24" s="33">
        <f t="shared" si="4"/>
        <v>17523.13</v>
      </c>
      <c r="G24" s="33">
        <f t="shared" si="4"/>
        <v>17523.13</v>
      </c>
      <c r="H24" s="33">
        <f t="shared" si="4"/>
        <v>14031.75</v>
      </c>
    </row>
    <row r="25" spans="2:8" ht="31.2" x14ac:dyDescent="0.3">
      <c r="B25" s="21">
        <v>10</v>
      </c>
      <c r="C25" s="25" t="s">
        <v>12</v>
      </c>
      <c r="D25" s="33">
        <f t="shared" ref="D25:H25" si="5">D24*0.2359</f>
        <v>4133.71</v>
      </c>
      <c r="E25" s="33">
        <f t="shared" si="5"/>
        <v>2738.09</v>
      </c>
      <c r="F25" s="33">
        <f t="shared" si="5"/>
        <v>4133.71</v>
      </c>
      <c r="G25" s="33">
        <f t="shared" si="5"/>
        <v>4133.71</v>
      </c>
      <c r="H25" s="33">
        <f t="shared" si="5"/>
        <v>3310.09</v>
      </c>
    </row>
    <row r="26" spans="2:8" ht="18.600000000000001" x14ac:dyDescent="0.3">
      <c r="B26" s="21">
        <v>11</v>
      </c>
      <c r="C26" s="25" t="s">
        <v>68</v>
      </c>
      <c r="D26" s="33">
        <f>'1.pielikums'!D26*0.5</f>
        <v>247.82</v>
      </c>
      <c r="E26" s="33">
        <f>'1.pielikums'!E26*0.5</f>
        <v>247.82</v>
      </c>
      <c r="F26" s="33">
        <f>'1.pielikums'!F26*0.5</f>
        <v>247.82</v>
      </c>
      <c r="G26" s="33">
        <f>'1.pielikums'!G26*0.5</f>
        <v>247.82</v>
      </c>
      <c r="H26" s="33">
        <f>'1.pielikums'!H26*0.5</f>
        <v>247.82</v>
      </c>
    </row>
    <row r="27" spans="2:8" x14ac:dyDescent="0.3">
      <c r="B27" s="21">
        <v>12</v>
      </c>
      <c r="C27" s="25" t="s">
        <v>39</v>
      </c>
      <c r="D27" s="33">
        <f t="shared" ref="D27:H27" si="6">D24+D25+D26</f>
        <v>21904.66</v>
      </c>
      <c r="E27" s="33">
        <f t="shared" si="6"/>
        <v>14592.91</v>
      </c>
      <c r="F27" s="33">
        <f t="shared" si="6"/>
        <v>21904.66</v>
      </c>
      <c r="G27" s="33">
        <f t="shared" si="6"/>
        <v>21904.66</v>
      </c>
      <c r="H27" s="33">
        <f t="shared" si="6"/>
        <v>17589.66</v>
      </c>
    </row>
    <row r="28" spans="2:8" x14ac:dyDescent="0.3">
      <c r="B28" s="23">
        <v>13</v>
      </c>
      <c r="C28" s="26" t="s">
        <v>14</v>
      </c>
      <c r="D28" s="33">
        <f t="shared" ref="D28:H28" si="7">ROUND(D27/12,0)</f>
        <v>1825</v>
      </c>
      <c r="E28" s="33">
        <f t="shared" si="7"/>
        <v>1216</v>
      </c>
      <c r="F28" s="33">
        <f t="shared" si="7"/>
        <v>1825</v>
      </c>
      <c r="G28" s="33">
        <f t="shared" si="7"/>
        <v>1825</v>
      </c>
      <c r="H28" s="33">
        <f t="shared" si="7"/>
        <v>1466</v>
      </c>
    </row>
    <row r="29" spans="2:8" x14ac:dyDescent="0.3">
      <c r="B29" s="30"/>
      <c r="C29" s="30"/>
      <c r="D29" s="30"/>
      <c r="E29" s="30"/>
      <c r="F29" s="30"/>
      <c r="G29" s="30"/>
      <c r="H29" s="30"/>
    </row>
    <row r="30" spans="2:8" s="32" customFormat="1" ht="15.6" customHeight="1" x14ac:dyDescent="0.3">
      <c r="B30" s="42" t="s">
        <v>58</v>
      </c>
      <c r="C30" s="42"/>
      <c r="D30" s="42"/>
      <c r="E30" s="42"/>
      <c r="F30" s="42"/>
      <c r="G30" s="42"/>
      <c r="H30" s="42"/>
    </row>
    <row r="31" spans="2:8" s="32" customFormat="1" ht="17.55" customHeight="1" x14ac:dyDescent="0.3">
      <c r="B31" s="42"/>
      <c r="C31" s="42"/>
      <c r="D31" s="42"/>
      <c r="E31" s="42"/>
      <c r="F31" s="42"/>
      <c r="G31" s="42"/>
      <c r="H31" s="42"/>
    </row>
    <row r="32" spans="2:8" ht="15.6" customHeight="1" x14ac:dyDescent="0.3">
      <c r="B32" s="43" t="s">
        <v>59</v>
      </c>
      <c r="C32" s="44"/>
      <c r="D32" s="44"/>
      <c r="E32" s="44"/>
      <c r="F32" s="44"/>
      <c r="G32" s="44"/>
      <c r="H32" s="44"/>
    </row>
    <row r="33" spans="2:8" x14ac:dyDescent="0.3">
      <c r="B33" s="44"/>
      <c r="C33" s="44"/>
      <c r="D33" s="44"/>
      <c r="E33" s="44"/>
      <c r="F33" s="44"/>
      <c r="G33" s="44"/>
      <c r="H33" s="44"/>
    </row>
    <row r="34" spans="2:8" x14ac:dyDescent="0.3">
      <c r="B34" s="44"/>
      <c r="C34" s="44"/>
      <c r="D34" s="44"/>
      <c r="E34" s="44"/>
      <c r="F34" s="44"/>
      <c r="G34" s="44"/>
      <c r="H34" s="44"/>
    </row>
    <row r="35" spans="2:8" ht="15.6" customHeight="1" x14ac:dyDescent="0.3">
      <c r="B35" s="43" t="s">
        <v>60</v>
      </c>
      <c r="C35" s="44"/>
      <c r="D35" s="44"/>
      <c r="E35" s="44"/>
      <c r="F35" s="44"/>
      <c r="G35" s="44"/>
      <c r="H35" s="44"/>
    </row>
    <row r="36" spans="2:8" x14ac:dyDescent="0.3">
      <c r="B36" s="44"/>
      <c r="C36" s="44"/>
      <c r="D36" s="44"/>
      <c r="E36" s="44"/>
      <c r="F36" s="44"/>
      <c r="G36" s="44"/>
      <c r="H36" s="44"/>
    </row>
    <row r="37" spans="2:8" ht="15.6" customHeight="1" x14ac:dyDescent="0.3">
      <c r="B37" s="43" t="s">
        <v>61</v>
      </c>
      <c r="C37" s="44"/>
      <c r="D37" s="44"/>
      <c r="E37" s="44"/>
      <c r="F37" s="44"/>
      <c r="G37" s="44"/>
      <c r="H37" s="44"/>
    </row>
    <row r="38" spans="2:8" x14ac:dyDescent="0.3">
      <c r="B38" s="44"/>
      <c r="C38" s="44"/>
      <c r="D38" s="44"/>
      <c r="E38" s="44"/>
      <c r="F38" s="44"/>
      <c r="G38" s="44"/>
      <c r="H38" s="44"/>
    </row>
    <row r="39" spans="2:8" ht="18.600000000000001" x14ac:dyDescent="0.3">
      <c r="B39" s="29" t="s">
        <v>62</v>
      </c>
      <c r="D39" s="30"/>
      <c r="E39" s="30"/>
      <c r="F39" s="30"/>
      <c r="G39" s="30"/>
      <c r="H39" s="30"/>
    </row>
    <row r="40" spans="2:8" ht="15.6" customHeight="1" x14ac:dyDescent="0.3">
      <c r="B40" s="38" t="s">
        <v>63</v>
      </c>
      <c r="C40" s="39"/>
      <c r="D40" s="39"/>
      <c r="E40" s="39"/>
      <c r="F40" s="39"/>
      <c r="G40" s="39"/>
      <c r="H40" s="39"/>
    </row>
    <row r="41" spans="2:8" x14ac:dyDescent="0.3">
      <c r="B41" s="39"/>
      <c r="C41" s="39"/>
      <c r="D41" s="39"/>
      <c r="E41" s="39"/>
      <c r="F41" s="39"/>
      <c r="G41" s="39"/>
      <c r="H41" s="39"/>
    </row>
    <row r="42" spans="2:8" x14ac:dyDescent="0.3">
      <c r="B42" s="39"/>
      <c r="C42" s="39"/>
      <c r="D42" s="39"/>
      <c r="E42" s="39"/>
      <c r="F42" s="39"/>
      <c r="G42" s="39"/>
      <c r="H42" s="39"/>
    </row>
    <row r="43" spans="2:8" x14ac:dyDescent="0.3">
      <c r="B43" s="39"/>
      <c r="C43" s="39"/>
      <c r="D43" s="39"/>
      <c r="E43" s="39"/>
      <c r="F43" s="39"/>
      <c r="G43" s="39"/>
      <c r="H43" s="39"/>
    </row>
    <row r="44" spans="2:8" x14ac:dyDescent="0.3">
      <c r="B44" s="39"/>
      <c r="C44" s="39"/>
      <c r="D44" s="39"/>
      <c r="E44" s="39"/>
      <c r="F44" s="39"/>
      <c r="G44" s="39"/>
      <c r="H44" s="39"/>
    </row>
    <row r="45" spans="2:8" x14ac:dyDescent="0.3">
      <c r="B45"/>
      <c r="C45"/>
      <c r="D45"/>
      <c r="E45"/>
      <c r="F45"/>
      <c r="G45"/>
      <c r="H45"/>
    </row>
    <row r="46" spans="2:8" x14ac:dyDescent="0.3">
      <c r="D46" s="30"/>
      <c r="E46" s="30"/>
      <c r="F46" s="30"/>
      <c r="G46" s="30"/>
      <c r="H46" s="30"/>
    </row>
    <row r="47" spans="2:8" x14ac:dyDescent="0.3">
      <c r="D47" s="30"/>
      <c r="E47" s="30"/>
      <c r="F47" s="30"/>
      <c r="G47" s="30"/>
      <c r="H47" s="30"/>
    </row>
  </sheetData>
  <mergeCells count="6">
    <mergeCell ref="B40:H44"/>
    <mergeCell ref="B1:H9"/>
    <mergeCell ref="B30:H31"/>
    <mergeCell ref="B32:H34"/>
    <mergeCell ref="B35:H36"/>
    <mergeCell ref="B37:H38"/>
  </mergeCells>
  <pageMargins left="0.70866141732283472" right="0.70866141732283472" top="0.74803149606299213" bottom="0.74803149606299213" header="0.31496062992125984" footer="0.31496062992125984"/>
  <pageSetup paperSize="9" scale="5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D5FD8-A250-46D9-A354-25A0F97431D8}">
  <sheetPr codeName="Sheet5">
    <pageSetUpPr fitToPage="1"/>
  </sheetPr>
  <dimension ref="B1:H47"/>
  <sheetViews>
    <sheetView showGridLines="0" zoomScale="70" zoomScaleNormal="70" workbookViewId="0">
      <selection activeCell="B16" sqref="B16"/>
    </sheetView>
  </sheetViews>
  <sheetFormatPr defaultColWidth="8.6640625" defaultRowHeight="15.6" x14ac:dyDescent="0.3"/>
  <cols>
    <col min="1" max="1" width="4.109375" style="29" customWidth="1"/>
    <col min="2" max="2" width="5.21875" style="29" customWidth="1"/>
    <col min="3" max="3" width="63.5546875" style="29" customWidth="1"/>
    <col min="4" max="4" width="13.21875" style="29" customWidth="1"/>
    <col min="5" max="5" width="12.5546875" style="29" customWidth="1"/>
    <col min="6" max="6" width="19.44140625" style="29" customWidth="1"/>
    <col min="7" max="7" width="12.44140625" style="29" customWidth="1"/>
    <col min="8" max="8" width="15.5546875" style="29" customWidth="1"/>
    <col min="9" max="16384" width="8.6640625" style="29"/>
  </cols>
  <sheetData>
    <row r="1" spans="2:8" x14ac:dyDescent="0.3">
      <c r="B1" s="40" t="s">
        <v>43</v>
      </c>
      <c r="C1" s="41"/>
      <c r="D1" s="41"/>
      <c r="E1" s="41"/>
      <c r="F1" s="41"/>
      <c r="G1" s="41"/>
      <c r="H1" s="41"/>
    </row>
    <row r="2" spans="2:8" x14ac:dyDescent="0.3">
      <c r="B2" s="41"/>
      <c r="C2" s="41"/>
      <c r="D2" s="41"/>
      <c r="E2" s="41"/>
      <c r="F2" s="41"/>
      <c r="G2" s="41"/>
      <c r="H2" s="41"/>
    </row>
    <row r="3" spans="2:8" x14ac:dyDescent="0.3">
      <c r="B3" s="41"/>
      <c r="C3" s="41"/>
      <c r="D3" s="41"/>
      <c r="E3" s="41"/>
      <c r="F3" s="41"/>
      <c r="G3" s="41"/>
      <c r="H3" s="41"/>
    </row>
    <row r="4" spans="2:8" x14ac:dyDescent="0.3">
      <c r="B4" s="41"/>
      <c r="C4" s="41"/>
      <c r="D4" s="41"/>
      <c r="E4" s="41"/>
      <c r="F4" s="41"/>
      <c r="G4" s="41"/>
      <c r="H4" s="41"/>
    </row>
    <row r="5" spans="2:8" x14ac:dyDescent="0.3">
      <c r="B5" s="41"/>
      <c r="C5" s="41"/>
      <c r="D5" s="41"/>
      <c r="E5" s="41"/>
      <c r="F5" s="41"/>
      <c r="G5" s="41"/>
      <c r="H5" s="41"/>
    </row>
    <row r="6" spans="2:8" x14ac:dyDescent="0.3">
      <c r="B6" s="41"/>
      <c r="C6" s="41"/>
      <c r="D6" s="41"/>
      <c r="E6" s="41"/>
      <c r="F6" s="41"/>
      <c r="G6" s="41"/>
      <c r="H6" s="41"/>
    </row>
    <row r="7" spans="2:8" x14ac:dyDescent="0.3">
      <c r="B7" s="41"/>
      <c r="C7" s="41"/>
      <c r="D7" s="41"/>
      <c r="E7" s="41"/>
      <c r="F7" s="41"/>
      <c r="G7" s="41"/>
      <c r="H7" s="41"/>
    </row>
    <row r="8" spans="2:8" x14ac:dyDescent="0.3">
      <c r="B8" s="41"/>
      <c r="C8" s="41"/>
      <c r="D8" s="41"/>
      <c r="E8" s="41"/>
      <c r="F8" s="41"/>
      <c r="G8" s="41"/>
      <c r="H8" s="41"/>
    </row>
    <row r="9" spans="2:8" x14ac:dyDescent="0.3">
      <c r="B9" s="41"/>
      <c r="C9" s="41"/>
      <c r="D9" s="41"/>
      <c r="E9" s="41"/>
      <c r="F9" s="41"/>
      <c r="G9" s="41"/>
      <c r="H9" s="41"/>
    </row>
    <row r="11" spans="2:8" x14ac:dyDescent="0.3">
      <c r="C11" s="30"/>
      <c r="D11" s="30"/>
      <c r="E11" s="30"/>
      <c r="F11" s="30"/>
      <c r="G11" s="30"/>
      <c r="H11" s="35" t="s">
        <v>46</v>
      </c>
    </row>
    <row r="12" spans="2:8" ht="7.5" customHeight="1" x14ac:dyDescent="0.3">
      <c r="B12" s="24"/>
      <c r="C12" s="30"/>
      <c r="D12" s="30"/>
      <c r="E12" s="30"/>
      <c r="F12" s="30"/>
      <c r="G12" s="30"/>
      <c r="H12" s="30"/>
    </row>
    <row r="13" spans="2:8" ht="17.399999999999999" x14ac:dyDescent="0.3">
      <c r="B13" s="36" t="s">
        <v>47</v>
      </c>
      <c r="C13" s="28"/>
      <c r="D13" s="28"/>
      <c r="E13" s="28"/>
      <c r="F13" s="28"/>
      <c r="G13" s="28"/>
      <c r="H13" s="28"/>
    </row>
    <row r="14" spans="2:8" ht="8.5500000000000007" customHeight="1" x14ac:dyDescent="0.3">
      <c r="B14" s="27"/>
      <c r="C14" s="28"/>
      <c r="D14" s="28"/>
      <c r="E14" s="28"/>
      <c r="F14" s="28"/>
      <c r="G14" s="28"/>
      <c r="H14" s="28"/>
    </row>
    <row r="15" spans="2:8" ht="78" x14ac:dyDescent="0.3">
      <c r="B15" s="19" t="s">
        <v>33</v>
      </c>
      <c r="C15" s="20" t="s">
        <v>7</v>
      </c>
      <c r="D15" s="20" t="s">
        <v>34</v>
      </c>
      <c r="E15" s="20" t="s">
        <v>18</v>
      </c>
      <c r="F15" s="20" t="s">
        <v>35</v>
      </c>
      <c r="G15" s="20" t="s">
        <v>36</v>
      </c>
      <c r="H15" s="20" t="s">
        <v>37</v>
      </c>
    </row>
    <row r="16" spans="2:8" ht="18.600000000000001" x14ac:dyDescent="0.3">
      <c r="B16" s="21">
        <v>1</v>
      </c>
      <c r="C16" s="31" t="s">
        <v>57</v>
      </c>
      <c r="D16" s="22" t="s">
        <v>2</v>
      </c>
      <c r="E16" s="22" t="s">
        <v>16</v>
      </c>
      <c r="F16" s="22" t="s">
        <v>2</v>
      </c>
      <c r="G16" s="22" t="s">
        <v>5</v>
      </c>
      <c r="H16" s="22" t="s">
        <v>2</v>
      </c>
    </row>
    <row r="17" spans="2:8" x14ac:dyDescent="0.3">
      <c r="B17" s="21">
        <v>2</v>
      </c>
      <c r="C17" s="25" t="s">
        <v>8</v>
      </c>
      <c r="D17" s="22" t="s">
        <v>3</v>
      </c>
      <c r="E17" s="22" t="s">
        <v>17</v>
      </c>
      <c r="F17" s="22" t="s">
        <v>4</v>
      </c>
      <c r="G17" s="22" t="s">
        <v>6</v>
      </c>
      <c r="H17" s="22" t="s">
        <v>15</v>
      </c>
    </row>
    <row r="18" spans="2:8" x14ac:dyDescent="0.3">
      <c r="B18" s="21">
        <v>3</v>
      </c>
      <c r="C18" s="25" t="s">
        <v>9</v>
      </c>
      <c r="D18" s="22">
        <v>11</v>
      </c>
      <c r="E18" s="22">
        <v>9</v>
      </c>
      <c r="F18" s="22">
        <v>11</v>
      </c>
      <c r="G18" s="22">
        <v>11</v>
      </c>
      <c r="H18" s="22">
        <v>10</v>
      </c>
    </row>
    <row r="19" spans="2:8" ht="31.2" x14ac:dyDescent="0.3">
      <c r="B19" s="21">
        <v>4</v>
      </c>
      <c r="C19" s="25" t="s">
        <v>38</v>
      </c>
      <c r="D19" s="33">
        <f>'1.pielikums'!D19*0.7</f>
        <v>1851.5</v>
      </c>
      <c r="E19" s="33">
        <f>'1.pielikums'!E19*0.7</f>
        <v>1226.4000000000001</v>
      </c>
      <c r="F19" s="33">
        <f>'1.pielikums'!F19*0.7</f>
        <v>1851.5</v>
      </c>
      <c r="G19" s="33">
        <f>'1.pielikums'!G19*0.7</f>
        <v>1851.5</v>
      </c>
      <c r="H19" s="33">
        <f>'1.pielikums'!H19*0.7</f>
        <v>1482.6</v>
      </c>
    </row>
    <row r="20" spans="2:8" x14ac:dyDescent="0.3">
      <c r="B20" s="21">
        <v>5</v>
      </c>
      <c r="C20" s="25" t="s">
        <v>11</v>
      </c>
      <c r="D20" s="33">
        <f t="shared" ref="D20:H20" si="0">D19*12</f>
        <v>22218</v>
      </c>
      <c r="E20" s="33">
        <f t="shared" si="0"/>
        <v>14716.8</v>
      </c>
      <c r="F20" s="33">
        <f t="shared" si="0"/>
        <v>22218</v>
      </c>
      <c r="G20" s="33">
        <f t="shared" si="0"/>
        <v>22218</v>
      </c>
      <c r="H20" s="33">
        <f t="shared" si="0"/>
        <v>17791.2</v>
      </c>
    </row>
    <row r="21" spans="2:8" ht="18.600000000000001" x14ac:dyDescent="0.3">
      <c r="B21" s="21">
        <v>6</v>
      </c>
      <c r="C21" s="34" t="s">
        <v>64</v>
      </c>
      <c r="D21" s="33">
        <f t="shared" ref="D21:H21" si="1">D19/2</f>
        <v>925.75</v>
      </c>
      <c r="E21" s="33">
        <f t="shared" si="1"/>
        <v>613.20000000000005</v>
      </c>
      <c r="F21" s="33">
        <f t="shared" si="1"/>
        <v>925.75</v>
      </c>
      <c r="G21" s="33">
        <f t="shared" si="1"/>
        <v>925.75</v>
      </c>
      <c r="H21" s="33">
        <f t="shared" si="1"/>
        <v>741.3</v>
      </c>
    </row>
    <row r="22" spans="2:8" ht="18.600000000000001" x14ac:dyDescent="0.3">
      <c r="B22" s="21">
        <v>7</v>
      </c>
      <c r="C22" s="34" t="s">
        <v>65</v>
      </c>
      <c r="D22" s="33">
        <f t="shared" ref="D22:H22" si="2">D19/10</f>
        <v>185.15</v>
      </c>
      <c r="E22" s="33">
        <f t="shared" si="2"/>
        <v>122.64</v>
      </c>
      <c r="F22" s="33">
        <f t="shared" si="2"/>
        <v>185.15</v>
      </c>
      <c r="G22" s="33">
        <f t="shared" si="2"/>
        <v>185.15</v>
      </c>
      <c r="H22" s="33">
        <f t="shared" si="2"/>
        <v>148.26</v>
      </c>
    </row>
    <row r="23" spans="2:8" ht="18.600000000000001" x14ac:dyDescent="0.3">
      <c r="B23" s="21">
        <v>8</v>
      </c>
      <c r="C23" s="34" t="s">
        <v>66</v>
      </c>
      <c r="D23" s="33">
        <f t="shared" ref="D23:H23" si="3">D19*0.65</f>
        <v>1203.48</v>
      </c>
      <c r="E23" s="33">
        <f t="shared" si="3"/>
        <v>797.16</v>
      </c>
      <c r="F23" s="33">
        <f t="shared" si="3"/>
        <v>1203.48</v>
      </c>
      <c r="G23" s="33">
        <f t="shared" si="3"/>
        <v>1203.48</v>
      </c>
      <c r="H23" s="33">
        <f t="shared" si="3"/>
        <v>963.69</v>
      </c>
    </row>
    <row r="24" spans="2:8" ht="18.600000000000001" x14ac:dyDescent="0.3">
      <c r="B24" s="21">
        <v>9</v>
      </c>
      <c r="C24" s="34" t="s">
        <v>67</v>
      </c>
      <c r="D24" s="33">
        <f t="shared" ref="D24:H24" si="4">D20+D21+D22+D23</f>
        <v>24532.38</v>
      </c>
      <c r="E24" s="33">
        <f t="shared" si="4"/>
        <v>16249.8</v>
      </c>
      <c r="F24" s="33">
        <f t="shared" si="4"/>
        <v>24532.38</v>
      </c>
      <c r="G24" s="33">
        <f t="shared" si="4"/>
        <v>24532.38</v>
      </c>
      <c r="H24" s="33">
        <f t="shared" si="4"/>
        <v>19644.45</v>
      </c>
    </row>
    <row r="25" spans="2:8" ht="31.2" x14ac:dyDescent="0.3">
      <c r="B25" s="21">
        <v>10</v>
      </c>
      <c r="C25" s="25" t="s">
        <v>12</v>
      </c>
      <c r="D25" s="33">
        <f t="shared" ref="D25:H25" si="5">D24*0.2359</f>
        <v>5787.19</v>
      </c>
      <c r="E25" s="33">
        <f t="shared" si="5"/>
        <v>3833.33</v>
      </c>
      <c r="F25" s="33">
        <f t="shared" si="5"/>
        <v>5787.19</v>
      </c>
      <c r="G25" s="33">
        <f t="shared" si="5"/>
        <v>5787.19</v>
      </c>
      <c r="H25" s="33">
        <f t="shared" si="5"/>
        <v>4634.13</v>
      </c>
    </row>
    <row r="26" spans="2:8" ht="18.600000000000001" x14ac:dyDescent="0.3">
      <c r="B26" s="21">
        <v>11</v>
      </c>
      <c r="C26" s="25" t="s">
        <v>68</v>
      </c>
      <c r="D26" s="33">
        <f>'1.pielikums'!D26*0.7</f>
        <v>346.94</v>
      </c>
      <c r="E26" s="33">
        <f>'1.pielikums'!E26*0.7</f>
        <v>346.94</v>
      </c>
      <c r="F26" s="33">
        <f>'1.pielikums'!F26*0.7</f>
        <v>346.94</v>
      </c>
      <c r="G26" s="33">
        <f>'1.pielikums'!G26*0.7</f>
        <v>346.94</v>
      </c>
      <c r="H26" s="33">
        <f>'1.pielikums'!H26*0.7</f>
        <v>346.94</v>
      </c>
    </row>
    <row r="27" spans="2:8" x14ac:dyDescent="0.3">
      <c r="B27" s="21">
        <v>12</v>
      </c>
      <c r="C27" s="25" t="s">
        <v>39</v>
      </c>
      <c r="D27" s="33">
        <f t="shared" ref="D27:H27" si="6">D24+D25+D26</f>
        <v>30666.51</v>
      </c>
      <c r="E27" s="33">
        <f t="shared" si="6"/>
        <v>20430.07</v>
      </c>
      <c r="F27" s="33">
        <f t="shared" si="6"/>
        <v>30666.51</v>
      </c>
      <c r="G27" s="33">
        <f t="shared" si="6"/>
        <v>30666.51</v>
      </c>
      <c r="H27" s="33">
        <f t="shared" si="6"/>
        <v>24625.52</v>
      </c>
    </row>
    <row r="28" spans="2:8" x14ac:dyDescent="0.3">
      <c r="B28" s="23">
        <v>13</v>
      </c>
      <c r="C28" s="26" t="s">
        <v>14</v>
      </c>
      <c r="D28" s="33">
        <f t="shared" ref="D28:H28" si="7">ROUND(D27/12,0)</f>
        <v>2556</v>
      </c>
      <c r="E28" s="33">
        <f t="shared" si="7"/>
        <v>1703</v>
      </c>
      <c r="F28" s="33">
        <f t="shared" si="7"/>
        <v>2556</v>
      </c>
      <c r="G28" s="33">
        <f t="shared" si="7"/>
        <v>2556</v>
      </c>
      <c r="H28" s="33">
        <f t="shared" si="7"/>
        <v>2052</v>
      </c>
    </row>
    <row r="29" spans="2:8" x14ac:dyDescent="0.3">
      <c r="B29" s="30"/>
      <c r="C29" s="30"/>
      <c r="D29" s="30"/>
      <c r="E29" s="30"/>
      <c r="F29" s="30"/>
      <c r="G29" s="30"/>
      <c r="H29" s="30"/>
    </row>
    <row r="30" spans="2:8" s="32" customFormat="1" ht="15.6" customHeight="1" x14ac:dyDescent="0.3">
      <c r="B30" s="42" t="s">
        <v>58</v>
      </c>
      <c r="C30" s="42"/>
      <c r="D30" s="42"/>
      <c r="E30" s="42"/>
      <c r="F30" s="42"/>
      <c r="G30" s="42"/>
      <c r="H30" s="42"/>
    </row>
    <row r="31" spans="2:8" s="32" customFormat="1" ht="17.55" customHeight="1" x14ac:dyDescent="0.3">
      <c r="B31" s="42"/>
      <c r="C31" s="42"/>
      <c r="D31" s="42"/>
      <c r="E31" s="42"/>
      <c r="F31" s="42"/>
      <c r="G31" s="42"/>
      <c r="H31" s="42"/>
    </row>
    <row r="32" spans="2:8" ht="15.6" customHeight="1" x14ac:dyDescent="0.3">
      <c r="B32" s="43" t="s">
        <v>59</v>
      </c>
      <c r="C32" s="44"/>
      <c r="D32" s="44"/>
      <c r="E32" s="44"/>
      <c r="F32" s="44"/>
      <c r="G32" s="44"/>
      <c r="H32" s="44"/>
    </row>
    <row r="33" spans="2:8" x14ac:dyDescent="0.3">
      <c r="B33" s="44"/>
      <c r="C33" s="44"/>
      <c r="D33" s="44"/>
      <c r="E33" s="44"/>
      <c r="F33" s="44"/>
      <c r="G33" s="44"/>
      <c r="H33" s="44"/>
    </row>
    <row r="34" spans="2:8" x14ac:dyDescent="0.3">
      <c r="B34" s="44"/>
      <c r="C34" s="44"/>
      <c r="D34" s="44"/>
      <c r="E34" s="44"/>
      <c r="F34" s="44"/>
      <c r="G34" s="44"/>
      <c r="H34" s="44"/>
    </row>
    <row r="35" spans="2:8" ht="15.6" customHeight="1" x14ac:dyDescent="0.3">
      <c r="B35" s="43" t="s">
        <v>60</v>
      </c>
      <c r="C35" s="44"/>
      <c r="D35" s="44"/>
      <c r="E35" s="44"/>
      <c r="F35" s="44"/>
      <c r="G35" s="44"/>
      <c r="H35" s="44"/>
    </row>
    <row r="36" spans="2:8" x14ac:dyDescent="0.3">
      <c r="B36" s="44"/>
      <c r="C36" s="44"/>
      <c r="D36" s="44"/>
      <c r="E36" s="44"/>
      <c r="F36" s="44"/>
      <c r="G36" s="44"/>
      <c r="H36" s="44"/>
    </row>
    <row r="37" spans="2:8" ht="15.6" customHeight="1" x14ac:dyDescent="0.3">
      <c r="B37" s="43" t="s">
        <v>61</v>
      </c>
      <c r="C37" s="44"/>
      <c r="D37" s="44"/>
      <c r="E37" s="44"/>
      <c r="F37" s="44"/>
      <c r="G37" s="44"/>
      <c r="H37" s="44"/>
    </row>
    <row r="38" spans="2:8" x14ac:dyDescent="0.3">
      <c r="B38" s="44"/>
      <c r="C38" s="44"/>
      <c r="D38" s="44"/>
      <c r="E38" s="44"/>
      <c r="F38" s="44"/>
      <c r="G38" s="44"/>
      <c r="H38" s="44"/>
    </row>
    <row r="39" spans="2:8" ht="18.600000000000001" x14ac:dyDescent="0.3">
      <c r="B39" s="29" t="s">
        <v>62</v>
      </c>
      <c r="D39" s="30"/>
      <c r="E39" s="30"/>
      <c r="F39" s="30"/>
      <c r="G39" s="30"/>
      <c r="H39" s="30"/>
    </row>
    <row r="40" spans="2:8" ht="15.6" customHeight="1" x14ac:dyDescent="0.3">
      <c r="B40" s="38" t="s">
        <v>63</v>
      </c>
      <c r="C40" s="39"/>
      <c r="D40" s="39"/>
      <c r="E40" s="39"/>
      <c r="F40" s="39"/>
      <c r="G40" s="39"/>
      <c r="H40" s="39"/>
    </row>
    <row r="41" spans="2:8" x14ac:dyDescent="0.3">
      <c r="B41" s="39"/>
      <c r="C41" s="39"/>
      <c r="D41" s="39"/>
      <c r="E41" s="39"/>
      <c r="F41" s="39"/>
      <c r="G41" s="39"/>
      <c r="H41" s="39"/>
    </row>
    <row r="42" spans="2:8" x14ac:dyDescent="0.3">
      <c r="B42" s="39"/>
      <c r="C42" s="39"/>
      <c r="D42" s="39"/>
      <c r="E42" s="39"/>
      <c r="F42" s="39"/>
      <c r="G42" s="39"/>
      <c r="H42" s="39"/>
    </row>
    <row r="43" spans="2:8" x14ac:dyDescent="0.3">
      <c r="B43" s="39"/>
      <c r="C43" s="39"/>
      <c r="D43" s="39"/>
      <c r="E43" s="39"/>
      <c r="F43" s="39"/>
      <c r="G43" s="39"/>
      <c r="H43" s="39"/>
    </row>
    <row r="44" spans="2:8" x14ac:dyDescent="0.3">
      <c r="B44" s="39"/>
      <c r="C44" s="39"/>
      <c r="D44" s="39"/>
      <c r="E44" s="39"/>
      <c r="F44" s="39"/>
      <c r="G44" s="39"/>
      <c r="H44" s="39"/>
    </row>
    <row r="45" spans="2:8" x14ac:dyDescent="0.3">
      <c r="B45"/>
      <c r="C45"/>
      <c r="D45"/>
      <c r="E45"/>
      <c r="F45"/>
      <c r="G45"/>
      <c r="H45"/>
    </row>
    <row r="46" spans="2:8" x14ac:dyDescent="0.3">
      <c r="D46" s="30"/>
      <c r="E46" s="30"/>
      <c r="F46" s="30"/>
      <c r="G46" s="30"/>
      <c r="H46" s="30"/>
    </row>
    <row r="47" spans="2:8" x14ac:dyDescent="0.3">
      <c r="D47" s="30"/>
      <c r="E47" s="30"/>
      <c r="F47" s="30"/>
      <c r="G47" s="30"/>
      <c r="H47" s="30"/>
    </row>
  </sheetData>
  <mergeCells count="6">
    <mergeCell ref="B40:H44"/>
    <mergeCell ref="B1:H9"/>
    <mergeCell ref="B30:H31"/>
    <mergeCell ref="B32:H34"/>
    <mergeCell ref="B35:H36"/>
    <mergeCell ref="B37:H38"/>
  </mergeCells>
  <pageMargins left="0.70866141732283472" right="0.70866141732283472" top="0.74803149606299213" bottom="0.74803149606299213" header="0.31496062992125984" footer="0.31496062992125984"/>
  <pageSetup paperSize="9" scale="5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DD02A-CA6E-442E-A250-6879348D9DD8}">
  <sheetPr codeName="Sheet6">
    <pageSetUpPr fitToPage="1"/>
  </sheetPr>
  <dimension ref="B1:H47"/>
  <sheetViews>
    <sheetView showGridLines="0" zoomScale="70" zoomScaleNormal="70" workbookViewId="0">
      <selection activeCell="B16" sqref="B16"/>
    </sheetView>
  </sheetViews>
  <sheetFormatPr defaultColWidth="8.6640625" defaultRowHeight="15.6" x14ac:dyDescent="0.3"/>
  <cols>
    <col min="1" max="1" width="4.109375" style="29" customWidth="1"/>
    <col min="2" max="2" width="5.21875" style="29" customWidth="1"/>
    <col min="3" max="3" width="63.5546875" style="29" customWidth="1"/>
    <col min="4" max="4" width="13.21875" style="29" customWidth="1"/>
    <col min="5" max="5" width="12.5546875" style="29" customWidth="1"/>
    <col min="6" max="6" width="19.44140625" style="29" customWidth="1"/>
    <col min="7" max="7" width="12.44140625" style="29" customWidth="1"/>
    <col min="8" max="8" width="15.5546875" style="29" customWidth="1"/>
    <col min="9" max="16384" width="8.6640625" style="29"/>
  </cols>
  <sheetData>
    <row r="1" spans="2:8" x14ac:dyDescent="0.3">
      <c r="B1" s="40" t="s">
        <v>43</v>
      </c>
      <c r="C1" s="41"/>
      <c r="D1" s="41"/>
      <c r="E1" s="41"/>
      <c r="F1" s="41"/>
      <c r="G1" s="41"/>
      <c r="H1" s="41"/>
    </row>
    <row r="2" spans="2:8" x14ac:dyDescent="0.3">
      <c r="B2" s="41"/>
      <c r="C2" s="41"/>
      <c r="D2" s="41"/>
      <c r="E2" s="41"/>
      <c r="F2" s="41"/>
      <c r="G2" s="41"/>
      <c r="H2" s="41"/>
    </row>
    <row r="3" spans="2:8" x14ac:dyDescent="0.3">
      <c r="B3" s="41"/>
      <c r="C3" s="41"/>
      <c r="D3" s="41"/>
      <c r="E3" s="41"/>
      <c r="F3" s="41"/>
      <c r="G3" s="41"/>
      <c r="H3" s="41"/>
    </row>
    <row r="4" spans="2:8" x14ac:dyDescent="0.3">
      <c r="B4" s="41"/>
      <c r="C4" s="41"/>
      <c r="D4" s="41"/>
      <c r="E4" s="41"/>
      <c r="F4" s="41"/>
      <c r="G4" s="41"/>
      <c r="H4" s="41"/>
    </row>
    <row r="5" spans="2:8" x14ac:dyDescent="0.3">
      <c r="B5" s="41"/>
      <c r="C5" s="41"/>
      <c r="D5" s="41"/>
      <c r="E5" s="41"/>
      <c r="F5" s="41"/>
      <c r="G5" s="41"/>
      <c r="H5" s="41"/>
    </row>
    <row r="6" spans="2:8" x14ac:dyDescent="0.3">
      <c r="B6" s="41"/>
      <c r="C6" s="41"/>
      <c r="D6" s="41"/>
      <c r="E6" s="41"/>
      <c r="F6" s="41"/>
      <c r="G6" s="41"/>
      <c r="H6" s="41"/>
    </row>
    <row r="7" spans="2:8" x14ac:dyDescent="0.3">
      <c r="B7" s="41"/>
      <c r="C7" s="41"/>
      <c r="D7" s="41"/>
      <c r="E7" s="41"/>
      <c r="F7" s="41"/>
      <c r="G7" s="41"/>
      <c r="H7" s="41"/>
    </row>
    <row r="8" spans="2:8" x14ac:dyDescent="0.3">
      <c r="B8" s="41"/>
      <c r="C8" s="41"/>
      <c r="D8" s="41"/>
      <c r="E8" s="41"/>
      <c r="F8" s="41"/>
      <c r="G8" s="41"/>
      <c r="H8" s="41"/>
    </row>
    <row r="9" spans="2:8" x14ac:dyDescent="0.3">
      <c r="B9" s="41"/>
      <c r="C9" s="41"/>
      <c r="D9" s="41"/>
      <c r="E9" s="41"/>
      <c r="F9" s="41"/>
      <c r="G9" s="41"/>
      <c r="H9" s="41"/>
    </row>
    <row r="11" spans="2:8" x14ac:dyDescent="0.3">
      <c r="C11" s="30"/>
      <c r="D11" s="30"/>
      <c r="E11" s="30"/>
      <c r="F11" s="30"/>
      <c r="G11" s="30"/>
      <c r="H11" s="35" t="s">
        <v>48</v>
      </c>
    </row>
    <row r="12" spans="2:8" ht="7.5" customHeight="1" x14ac:dyDescent="0.3">
      <c r="B12" s="24"/>
      <c r="C12" s="30"/>
      <c r="D12" s="30"/>
      <c r="E12" s="30"/>
      <c r="F12" s="30"/>
      <c r="G12" s="30"/>
      <c r="H12" s="30"/>
    </row>
    <row r="13" spans="2:8" ht="17.399999999999999" x14ac:dyDescent="0.3">
      <c r="B13" s="36" t="s">
        <v>49</v>
      </c>
      <c r="C13" s="28"/>
      <c r="D13" s="28"/>
      <c r="E13" s="28"/>
      <c r="F13" s="28"/>
      <c r="G13" s="28"/>
      <c r="H13" s="28"/>
    </row>
    <row r="14" spans="2:8" ht="8.5500000000000007" customHeight="1" x14ac:dyDescent="0.3">
      <c r="B14" s="27"/>
      <c r="C14" s="28"/>
      <c r="D14" s="28"/>
      <c r="E14" s="28"/>
      <c r="F14" s="28"/>
      <c r="G14" s="28"/>
      <c r="H14" s="28"/>
    </row>
    <row r="15" spans="2:8" ht="78" x14ac:dyDescent="0.3">
      <c r="B15" s="19" t="s">
        <v>33</v>
      </c>
      <c r="C15" s="20" t="s">
        <v>7</v>
      </c>
      <c r="D15" s="20" t="s">
        <v>34</v>
      </c>
      <c r="E15" s="20" t="s">
        <v>18</v>
      </c>
      <c r="F15" s="20" t="s">
        <v>35</v>
      </c>
      <c r="G15" s="20" t="s">
        <v>36</v>
      </c>
      <c r="H15" s="20" t="s">
        <v>37</v>
      </c>
    </row>
    <row r="16" spans="2:8" ht="18.600000000000001" x14ac:dyDescent="0.3">
      <c r="B16" s="21">
        <v>1</v>
      </c>
      <c r="C16" s="31" t="s">
        <v>57</v>
      </c>
      <c r="D16" s="22" t="s">
        <v>2</v>
      </c>
      <c r="E16" s="22" t="s">
        <v>16</v>
      </c>
      <c r="F16" s="22" t="s">
        <v>2</v>
      </c>
      <c r="G16" s="22" t="s">
        <v>5</v>
      </c>
      <c r="H16" s="22" t="s">
        <v>2</v>
      </c>
    </row>
    <row r="17" spans="2:8" x14ac:dyDescent="0.3">
      <c r="B17" s="21">
        <v>2</v>
      </c>
      <c r="C17" s="25" t="s">
        <v>8</v>
      </c>
      <c r="D17" s="37" t="s">
        <v>3</v>
      </c>
      <c r="E17" s="37" t="s">
        <v>17</v>
      </c>
      <c r="F17" s="37" t="s">
        <v>4</v>
      </c>
      <c r="G17" s="37" t="s">
        <v>6</v>
      </c>
      <c r="H17" s="37" t="s">
        <v>15</v>
      </c>
    </row>
    <row r="18" spans="2:8" x14ac:dyDescent="0.3">
      <c r="B18" s="21">
        <v>3</v>
      </c>
      <c r="C18" s="25" t="s">
        <v>9</v>
      </c>
      <c r="D18" s="37">
        <v>11</v>
      </c>
      <c r="E18" s="37">
        <v>9</v>
      </c>
      <c r="F18" s="37">
        <v>11</v>
      </c>
      <c r="G18" s="37">
        <v>11</v>
      </c>
      <c r="H18" s="37">
        <v>10</v>
      </c>
    </row>
    <row r="19" spans="2:8" ht="31.2" x14ac:dyDescent="0.3">
      <c r="B19" s="21">
        <v>4</v>
      </c>
      <c r="C19" s="25" t="s">
        <v>50</v>
      </c>
      <c r="D19" s="33">
        <v>2496</v>
      </c>
      <c r="E19" s="33">
        <v>1653</v>
      </c>
      <c r="F19" s="33">
        <v>2496</v>
      </c>
      <c r="G19" s="33">
        <v>2496</v>
      </c>
      <c r="H19" s="33">
        <v>1999</v>
      </c>
    </row>
    <row r="20" spans="2:8" x14ac:dyDescent="0.3">
      <c r="B20" s="21">
        <v>5</v>
      </c>
      <c r="C20" s="25" t="s">
        <v>11</v>
      </c>
      <c r="D20" s="33">
        <f t="shared" ref="D20:H20" si="0">D19*12</f>
        <v>29952</v>
      </c>
      <c r="E20" s="33">
        <f t="shared" si="0"/>
        <v>19836</v>
      </c>
      <c r="F20" s="33">
        <f t="shared" si="0"/>
        <v>29952</v>
      </c>
      <c r="G20" s="33">
        <f t="shared" si="0"/>
        <v>29952</v>
      </c>
      <c r="H20" s="33">
        <f t="shared" si="0"/>
        <v>23988</v>
      </c>
    </row>
    <row r="21" spans="2:8" ht="18.600000000000001" x14ac:dyDescent="0.3">
      <c r="B21" s="21">
        <v>6</v>
      </c>
      <c r="C21" s="34" t="s">
        <v>64</v>
      </c>
      <c r="D21" s="33">
        <f t="shared" ref="D21:H21" si="1">D19/2</f>
        <v>1248</v>
      </c>
      <c r="E21" s="33">
        <f t="shared" si="1"/>
        <v>826.5</v>
      </c>
      <c r="F21" s="33">
        <f t="shared" si="1"/>
        <v>1248</v>
      </c>
      <c r="G21" s="33">
        <f t="shared" si="1"/>
        <v>1248</v>
      </c>
      <c r="H21" s="33">
        <f t="shared" si="1"/>
        <v>999.5</v>
      </c>
    </row>
    <row r="22" spans="2:8" ht="18.600000000000001" x14ac:dyDescent="0.3">
      <c r="B22" s="21">
        <v>7</v>
      </c>
      <c r="C22" s="34" t="s">
        <v>65</v>
      </c>
      <c r="D22" s="33">
        <f t="shared" ref="D22:H22" si="2">D19/10</f>
        <v>249.6</v>
      </c>
      <c r="E22" s="33">
        <f t="shared" si="2"/>
        <v>165.3</v>
      </c>
      <c r="F22" s="33">
        <f t="shared" si="2"/>
        <v>249.6</v>
      </c>
      <c r="G22" s="33">
        <f t="shared" si="2"/>
        <v>249.6</v>
      </c>
      <c r="H22" s="33">
        <f t="shared" si="2"/>
        <v>199.9</v>
      </c>
    </row>
    <row r="23" spans="2:8" ht="18.600000000000001" x14ac:dyDescent="0.3">
      <c r="B23" s="21">
        <v>8</v>
      </c>
      <c r="C23" s="34" t="s">
        <v>66</v>
      </c>
      <c r="D23" s="33">
        <f t="shared" ref="D23:H23" si="3">D19*0.65</f>
        <v>1622.4</v>
      </c>
      <c r="E23" s="33">
        <f t="shared" si="3"/>
        <v>1074.45</v>
      </c>
      <c r="F23" s="33">
        <f t="shared" si="3"/>
        <v>1622.4</v>
      </c>
      <c r="G23" s="33">
        <f t="shared" si="3"/>
        <v>1622.4</v>
      </c>
      <c r="H23" s="33">
        <f t="shared" si="3"/>
        <v>1299.3499999999999</v>
      </c>
    </row>
    <row r="24" spans="2:8" ht="18.600000000000001" x14ac:dyDescent="0.3">
      <c r="B24" s="21">
        <v>9</v>
      </c>
      <c r="C24" s="34" t="s">
        <v>67</v>
      </c>
      <c r="D24" s="33">
        <f t="shared" ref="D24:H24" si="4">D20+D21+D22+D23</f>
        <v>33072</v>
      </c>
      <c r="E24" s="33">
        <f t="shared" si="4"/>
        <v>21902.25</v>
      </c>
      <c r="F24" s="33">
        <f t="shared" si="4"/>
        <v>33072</v>
      </c>
      <c r="G24" s="33">
        <f t="shared" si="4"/>
        <v>33072</v>
      </c>
      <c r="H24" s="33">
        <f t="shared" si="4"/>
        <v>26486.75</v>
      </c>
    </row>
    <row r="25" spans="2:8" ht="31.2" x14ac:dyDescent="0.3">
      <c r="B25" s="21">
        <v>10</v>
      </c>
      <c r="C25" s="25" t="s">
        <v>12</v>
      </c>
      <c r="D25" s="33">
        <f t="shared" ref="D25:H25" si="5">D24*0.2359</f>
        <v>7801.68</v>
      </c>
      <c r="E25" s="33">
        <f t="shared" si="5"/>
        <v>5166.74</v>
      </c>
      <c r="F25" s="33">
        <f t="shared" si="5"/>
        <v>7801.68</v>
      </c>
      <c r="G25" s="33">
        <f t="shared" si="5"/>
        <v>7801.68</v>
      </c>
      <c r="H25" s="33">
        <f t="shared" si="5"/>
        <v>6248.22</v>
      </c>
    </row>
    <row r="26" spans="2:8" ht="18.600000000000001" x14ac:dyDescent="0.3">
      <c r="B26" s="21">
        <v>11</v>
      </c>
      <c r="C26" s="25" t="s">
        <v>68</v>
      </c>
      <c r="D26" s="33">
        <f t="shared" ref="D26:H26" si="6">213.36/365*169+260/365*196</f>
        <v>238.41</v>
      </c>
      <c r="E26" s="33">
        <f t="shared" si="6"/>
        <v>238.41</v>
      </c>
      <c r="F26" s="33">
        <f t="shared" si="6"/>
        <v>238.41</v>
      </c>
      <c r="G26" s="33">
        <f t="shared" si="6"/>
        <v>238.41</v>
      </c>
      <c r="H26" s="33">
        <f t="shared" si="6"/>
        <v>238.41</v>
      </c>
    </row>
    <row r="27" spans="2:8" x14ac:dyDescent="0.3">
      <c r="B27" s="21">
        <v>12</v>
      </c>
      <c r="C27" s="25" t="s">
        <v>39</v>
      </c>
      <c r="D27" s="33">
        <f t="shared" ref="D27:H27" si="7">D24+D25+D26</f>
        <v>41112.089999999997</v>
      </c>
      <c r="E27" s="33">
        <f t="shared" si="7"/>
        <v>27307.4</v>
      </c>
      <c r="F27" s="33">
        <f t="shared" si="7"/>
        <v>41112.089999999997</v>
      </c>
      <c r="G27" s="33">
        <f t="shared" si="7"/>
        <v>41112.089999999997</v>
      </c>
      <c r="H27" s="33">
        <f t="shared" si="7"/>
        <v>32973.379999999997</v>
      </c>
    </row>
    <row r="28" spans="2:8" x14ac:dyDescent="0.3">
      <c r="B28" s="23">
        <v>13</v>
      </c>
      <c r="C28" s="26" t="s">
        <v>14</v>
      </c>
      <c r="D28" s="33">
        <f t="shared" ref="D28:H28" si="8">ROUND(D27/12,0)</f>
        <v>3426</v>
      </c>
      <c r="E28" s="33">
        <f t="shared" si="8"/>
        <v>2276</v>
      </c>
      <c r="F28" s="33">
        <f t="shared" si="8"/>
        <v>3426</v>
      </c>
      <c r="G28" s="33">
        <f t="shared" si="8"/>
        <v>3426</v>
      </c>
      <c r="H28" s="33">
        <f t="shared" si="8"/>
        <v>2748</v>
      </c>
    </row>
    <row r="29" spans="2:8" x14ac:dyDescent="0.3">
      <c r="B29" s="30"/>
      <c r="C29" s="30"/>
      <c r="D29" s="30"/>
      <c r="E29" s="30"/>
      <c r="F29" s="30"/>
      <c r="G29" s="30"/>
      <c r="H29" s="30"/>
    </row>
    <row r="30" spans="2:8" s="32" customFormat="1" ht="15.6" customHeight="1" x14ac:dyDescent="0.3">
      <c r="B30" s="42" t="s">
        <v>58</v>
      </c>
      <c r="C30" s="42"/>
      <c r="D30" s="42"/>
      <c r="E30" s="42"/>
      <c r="F30" s="42"/>
      <c r="G30" s="42"/>
      <c r="H30" s="42"/>
    </row>
    <row r="31" spans="2:8" s="32" customFormat="1" ht="17.55" customHeight="1" x14ac:dyDescent="0.3">
      <c r="B31" s="42"/>
      <c r="C31" s="42"/>
      <c r="D31" s="42"/>
      <c r="E31" s="42"/>
      <c r="F31" s="42"/>
      <c r="G31" s="42"/>
      <c r="H31" s="42"/>
    </row>
    <row r="32" spans="2:8" ht="15.6" customHeight="1" x14ac:dyDescent="0.3">
      <c r="B32" s="43" t="s">
        <v>59</v>
      </c>
      <c r="C32" s="44"/>
      <c r="D32" s="44"/>
      <c r="E32" s="44"/>
      <c r="F32" s="44"/>
      <c r="G32" s="44"/>
      <c r="H32" s="44"/>
    </row>
    <row r="33" spans="2:8" x14ac:dyDescent="0.3">
      <c r="B33" s="44"/>
      <c r="C33" s="44"/>
      <c r="D33" s="44"/>
      <c r="E33" s="44"/>
      <c r="F33" s="44"/>
      <c r="G33" s="44"/>
      <c r="H33" s="44"/>
    </row>
    <row r="34" spans="2:8" x14ac:dyDescent="0.3">
      <c r="B34" s="44"/>
      <c r="C34" s="44"/>
      <c r="D34" s="44"/>
      <c r="E34" s="44"/>
      <c r="F34" s="44"/>
      <c r="G34" s="44"/>
      <c r="H34" s="44"/>
    </row>
    <row r="35" spans="2:8" ht="15.6" customHeight="1" x14ac:dyDescent="0.3">
      <c r="B35" s="43" t="s">
        <v>60</v>
      </c>
      <c r="C35" s="44"/>
      <c r="D35" s="44"/>
      <c r="E35" s="44"/>
      <c r="F35" s="44"/>
      <c r="G35" s="44"/>
      <c r="H35" s="44"/>
    </row>
    <row r="36" spans="2:8" x14ac:dyDescent="0.3">
      <c r="B36" s="44"/>
      <c r="C36" s="44"/>
      <c r="D36" s="44"/>
      <c r="E36" s="44"/>
      <c r="F36" s="44"/>
      <c r="G36" s="44"/>
      <c r="H36" s="44"/>
    </row>
    <row r="37" spans="2:8" ht="15.6" customHeight="1" x14ac:dyDescent="0.3">
      <c r="B37" s="43" t="s">
        <v>61</v>
      </c>
      <c r="C37" s="44"/>
      <c r="D37" s="44"/>
      <c r="E37" s="44"/>
      <c r="F37" s="44"/>
      <c r="G37" s="44"/>
      <c r="H37" s="44"/>
    </row>
    <row r="38" spans="2:8" x14ac:dyDescent="0.3">
      <c r="B38" s="44"/>
      <c r="C38" s="44"/>
      <c r="D38" s="44"/>
      <c r="E38" s="44"/>
      <c r="F38" s="44"/>
      <c r="G38" s="44"/>
      <c r="H38" s="44"/>
    </row>
    <row r="39" spans="2:8" ht="18.600000000000001" x14ac:dyDescent="0.3">
      <c r="B39" s="29" t="s">
        <v>62</v>
      </c>
      <c r="D39" s="30"/>
      <c r="E39" s="30"/>
      <c r="F39" s="30"/>
      <c r="G39" s="30"/>
      <c r="H39" s="30"/>
    </row>
    <row r="40" spans="2:8" ht="15.6" customHeight="1" x14ac:dyDescent="0.3">
      <c r="B40" s="38" t="s">
        <v>63</v>
      </c>
      <c r="C40" s="39"/>
      <c r="D40" s="39"/>
      <c r="E40" s="39"/>
      <c r="F40" s="39"/>
      <c r="G40" s="39"/>
      <c r="H40" s="39"/>
    </row>
    <row r="41" spans="2:8" x14ac:dyDescent="0.3">
      <c r="B41" s="39"/>
      <c r="C41" s="39"/>
      <c r="D41" s="39"/>
      <c r="E41" s="39"/>
      <c r="F41" s="39"/>
      <c r="G41" s="39"/>
      <c r="H41" s="39"/>
    </row>
    <row r="42" spans="2:8" x14ac:dyDescent="0.3">
      <c r="B42" s="39"/>
      <c r="C42" s="39"/>
      <c r="D42" s="39"/>
      <c r="E42" s="39"/>
      <c r="F42" s="39"/>
      <c r="G42" s="39"/>
      <c r="H42" s="39"/>
    </row>
    <row r="43" spans="2:8" x14ac:dyDescent="0.3">
      <c r="B43" s="39"/>
      <c r="C43" s="39"/>
      <c r="D43" s="39"/>
      <c r="E43" s="39"/>
      <c r="F43" s="39"/>
      <c r="G43" s="39"/>
      <c r="H43" s="39"/>
    </row>
    <row r="44" spans="2:8" x14ac:dyDescent="0.3">
      <c r="B44" s="39"/>
      <c r="C44" s="39"/>
      <c r="D44" s="39"/>
      <c r="E44" s="39"/>
      <c r="F44" s="39"/>
      <c r="G44" s="39"/>
      <c r="H44" s="39"/>
    </row>
    <row r="45" spans="2:8" x14ac:dyDescent="0.3">
      <c r="B45"/>
      <c r="C45"/>
      <c r="D45"/>
      <c r="E45"/>
      <c r="F45"/>
      <c r="G45"/>
      <c r="H45"/>
    </row>
    <row r="46" spans="2:8" x14ac:dyDescent="0.3">
      <c r="D46" s="30"/>
      <c r="E46" s="30"/>
      <c r="F46" s="30"/>
      <c r="G46" s="30"/>
      <c r="H46" s="30"/>
    </row>
    <row r="47" spans="2:8" x14ac:dyDescent="0.3">
      <c r="D47" s="30"/>
      <c r="E47" s="30"/>
      <c r="F47" s="30"/>
      <c r="G47" s="30"/>
      <c r="H47" s="30"/>
    </row>
  </sheetData>
  <mergeCells count="6">
    <mergeCell ref="B40:H44"/>
    <mergeCell ref="B1:H9"/>
    <mergeCell ref="B30:H31"/>
    <mergeCell ref="B32:H34"/>
    <mergeCell ref="B35:H36"/>
    <mergeCell ref="B37:H38"/>
  </mergeCells>
  <pageMargins left="0.70866141732283472" right="0.70866141732283472" top="0.74803149606299213" bottom="0.74803149606299213" header="0.31496062992125984" footer="0.31496062992125984"/>
  <pageSetup paperSize="9" scale="5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AD7C1-B46F-4FBA-8D7D-AED07FD38001}">
  <sheetPr codeName="Sheet7">
    <pageSetUpPr fitToPage="1"/>
  </sheetPr>
  <dimension ref="B1:H47"/>
  <sheetViews>
    <sheetView showGridLines="0" zoomScale="70" zoomScaleNormal="70" workbookViewId="0">
      <selection activeCell="B16" sqref="B16"/>
    </sheetView>
  </sheetViews>
  <sheetFormatPr defaultColWidth="8.6640625" defaultRowHeight="15.6" x14ac:dyDescent="0.3"/>
  <cols>
    <col min="1" max="1" width="4.109375" style="29" customWidth="1"/>
    <col min="2" max="2" width="5.21875" style="29" customWidth="1"/>
    <col min="3" max="3" width="63.5546875" style="29" customWidth="1"/>
    <col min="4" max="4" width="13.21875" style="29" customWidth="1"/>
    <col min="5" max="5" width="12.5546875" style="29" customWidth="1"/>
    <col min="6" max="6" width="19.44140625" style="29" customWidth="1"/>
    <col min="7" max="7" width="12.44140625" style="29" customWidth="1"/>
    <col min="8" max="8" width="15.5546875" style="29" customWidth="1"/>
    <col min="9" max="16384" width="8.6640625" style="29"/>
  </cols>
  <sheetData>
    <row r="1" spans="2:8" x14ac:dyDescent="0.3">
      <c r="B1" s="40" t="s">
        <v>43</v>
      </c>
      <c r="C1" s="41"/>
      <c r="D1" s="41"/>
      <c r="E1" s="41"/>
      <c r="F1" s="41"/>
      <c r="G1" s="41"/>
      <c r="H1" s="41"/>
    </row>
    <row r="2" spans="2:8" x14ac:dyDescent="0.3">
      <c r="B2" s="41"/>
      <c r="C2" s="41"/>
      <c r="D2" s="41"/>
      <c r="E2" s="41"/>
      <c r="F2" s="41"/>
      <c r="G2" s="41"/>
      <c r="H2" s="41"/>
    </row>
    <row r="3" spans="2:8" x14ac:dyDescent="0.3">
      <c r="B3" s="41"/>
      <c r="C3" s="41"/>
      <c r="D3" s="41"/>
      <c r="E3" s="41"/>
      <c r="F3" s="41"/>
      <c r="G3" s="41"/>
      <c r="H3" s="41"/>
    </row>
    <row r="4" spans="2:8" x14ac:dyDescent="0.3">
      <c r="B4" s="41"/>
      <c r="C4" s="41"/>
      <c r="D4" s="41"/>
      <c r="E4" s="41"/>
      <c r="F4" s="41"/>
      <c r="G4" s="41"/>
      <c r="H4" s="41"/>
    </row>
    <row r="5" spans="2:8" x14ac:dyDescent="0.3">
      <c r="B5" s="41"/>
      <c r="C5" s="41"/>
      <c r="D5" s="41"/>
      <c r="E5" s="41"/>
      <c r="F5" s="41"/>
      <c r="G5" s="41"/>
      <c r="H5" s="41"/>
    </row>
    <row r="6" spans="2:8" x14ac:dyDescent="0.3">
      <c r="B6" s="41"/>
      <c r="C6" s="41"/>
      <c r="D6" s="41"/>
      <c r="E6" s="41"/>
      <c r="F6" s="41"/>
      <c r="G6" s="41"/>
      <c r="H6" s="41"/>
    </row>
    <row r="7" spans="2:8" x14ac:dyDescent="0.3">
      <c r="B7" s="41"/>
      <c r="C7" s="41"/>
      <c r="D7" s="41"/>
      <c r="E7" s="41"/>
      <c r="F7" s="41"/>
      <c r="G7" s="41"/>
      <c r="H7" s="41"/>
    </row>
    <row r="8" spans="2:8" x14ac:dyDescent="0.3">
      <c r="B8" s="41"/>
      <c r="C8" s="41"/>
      <c r="D8" s="41"/>
      <c r="E8" s="41"/>
      <c r="F8" s="41"/>
      <c r="G8" s="41"/>
      <c r="H8" s="41"/>
    </row>
    <row r="9" spans="2:8" x14ac:dyDescent="0.3">
      <c r="B9" s="41"/>
      <c r="C9" s="41"/>
      <c r="D9" s="41"/>
      <c r="E9" s="41"/>
      <c r="F9" s="41"/>
      <c r="G9" s="41"/>
      <c r="H9" s="41"/>
    </row>
    <row r="11" spans="2:8" x14ac:dyDescent="0.3">
      <c r="C11" s="30"/>
      <c r="D11" s="30"/>
      <c r="E11" s="30"/>
      <c r="F11" s="30"/>
      <c r="G11" s="30"/>
      <c r="H11" s="35" t="s">
        <v>52</v>
      </c>
    </row>
    <row r="12" spans="2:8" ht="7.5" customHeight="1" x14ac:dyDescent="0.3">
      <c r="B12" s="24"/>
      <c r="C12" s="30"/>
      <c r="D12" s="30"/>
      <c r="E12" s="30"/>
      <c r="F12" s="30"/>
      <c r="G12" s="30"/>
      <c r="H12" s="30"/>
    </row>
    <row r="13" spans="2:8" ht="17.399999999999999" x14ac:dyDescent="0.3">
      <c r="B13" s="36" t="s">
        <v>51</v>
      </c>
      <c r="C13" s="28"/>
      <c r="D13" s="28"/>
      <c r="E13" s="28"/>
      <c r="F13" s="28"/>
      <c r="G13" s="28"/>
      <c r="H13" s="28"/>
    </row>
    <row r="14" spans="2:8" ht="8.5500000000000007" customHeight="1" x14ac:dyDescent="0.3">
      <c r="B14" s="27"/>
      <c r="C14" s="28"/>
      <c r="D14" s="28"/>
      <c r="E14" s="28"/>
      <c r="F14" s="28"/>
      <c r="G14" s="28"/>
      <c r="H14" s="28"/>
    </row>
    <row r="15" spans="2:8" ht="78" x14ac:dyDescent="0.3">
      <c r="B15" s="19" t="s">
        <v>33</v>
      </c>
      <c r="C15" s="20" t="s">
        <v>7</v>
      </c>
      <c r="D15" s="20" t="s">
        <v>34</v>
      </c>
      <c r="E15" s="20" t="s">
        <v>18</v>
      </c>
      <c r="F15" s="20" t="s">
        <v>35</v>
      </c>
      <c r="G15" s="20" t="s">
        <v>36</v>
      </c>
      <c r="H15" s="20" t="s">
        <v>37</v>
      </c>
    </row>
    <row r="16" spans="2:8" ht="18.600000000000001" x14ac:dyDescent="0.3">
      <c r="B16" s="21">
        <v>1</v>
      </c>
      <c r="C16" s="31" t="s">
        <v>57</v>
      </c>
      <c r="D16" s="37" t="s">
        <v>2</v>
      </c>
      <c r="E16" s="37" t="s">
        <v>16</v>
      </c>
      <c r="F16" s="37" t="s">
        <v>2</v>
      </c>
      <c r="G16" s="37" t="s">
        <v>5</v>
      </c>
      <c r="H16" s="37" t="s">
        <v>2</v>
      </c>
    </row>
    <row r="17" spans="2:8" x14ac:dyDescent="0.3">
      <c r="B17" s="21">
        <v>2</v>
      </c>
      <c r="C17" s="25" t="s">
        <v>8</v>
      </c>
      <c r="D17" s="37" t="s">
        <v>3</v>
      </c>
      <c r="E17" s="37" t="s">
        <v>17</v>
      </c>
      <c r="F17" s="37" t="s">
        <v>4</v>
      </c>
      <c r="G17" s="37" t="s">
        <v>6</v>
      </c>
      <c r="H17" s="37" t="s">
        <v>15</v>
      </c>
    </row>
    <row r="18" spans="2:8" x14ac:dyDescent="0.3">
      <c r="B18" s="21">
        <v>3</v>
      </c>
      <c r="C18" s="25" t="s">
        <v>9</v>
      </c>
      <c r="D18" s="37">
        <v>11</v>
      </c>
      <c r="E18" s="37">
        <v>9</v>
      </c>
      <c r="F18" s="37">
        <v>11</v>
      </c>
      <c r="G18" s="37">
        <v>11</v>
      </c>
      <c r="H18" s="37">
        <v>10</v>
      </c>
    </row>
    <row r="19" spans="2:8" ht="31.2" x14ac:dyDescent="0.3">
      <c r="B19" s="21">
        <v>4</v>
      </c>
      <c r="C19" s="25" t="s">
        <v>50</v>
      </c>
      <c r="D19" s="33">
        <f>'5.pielikums'!D19*0.3</f>
        <v>748.8</v>
      </c>
      <c r="E19" s="33">
        <f>'5.pielikums'!E19*0.3</f>
        <v>495.9</v>
      </c>
      <c r="F19" s="33">
        <f>'5.pielikums'!F19*0.3</f>
        <v>748.8</v>
      </c>
      <c r="G19" s="33">
        <f>'5.pielikums'!G19*0.3</f>
        <v>748.8</v>
      </c>
      <c r="H19" s="33">
        <f>'5.pielikums'!H19*0.3</f>
        <v>599.70000000000005</v>
      </c>
    </row>
    <row r="20" spans="2:8" x14ac:dyDescent="0.3">
      <c r="B20" s="21">
        <v>5</v>
      </c>
      <c r="C20" s="25" t="s">
        <v>11</v>
      </c>
      <c r="D20" s="33">
        <f t="shared" ref="D20:H20" si="0">D19*12</f>
        <v>8985.6</v>
      </c>
      <c r="E20" s="33">
        <f t="shared" si="0"/>
        <v>5950.8</v>
      </c>
      <c r="F20" s="33">
        <f t="shared" si="0"/>
        <v>8985.6</v>
      </c>
      <c r="G20" s="33">
        <f t="shared" si="0"/>
        <v>8985.6</v>
      </c>
      <c r="H20" s="33">
        <f t="shared" si="0"/>
        <v>7196.4</v>
      </c>
    </row>
    <row r="21" spans="2:8" ht="18.600000000000001" x14ac:dyDescent="0.3">
      <c r="B21" s="21">
        <v>6</v>
      </c>
      <c r="C21" s="34" t="s">
        <v>64</v>
      </c>
      <c r="D21" s="33">
        <f t="shared" ref="D21:H21" si="1">D19/2</f>
        <v>374.4</v>
      </c>
      <c r="E21" s="33">
        <f t="shared" si="1"/>
        <v>247.95</v>
      </c>
      <c r="F21" s="33">
        <f t="shared" si="1"/>
        <v>374.4</v>
      </c>
      <c r="G21" s="33">
        <f t="shared" si="1"/>
        <v>374.4</v>
      </c>
      <c r="H21" s="33">
        <f t="shared" si="1"/>
        <v>299.85000000000002</v>
      </c>
    </row>
    <row r="22" spans="2:8" ht="18.600000000000001" x14ac:dyDescent="0.3">
      <c r="B22" s="21">
        <v>7</v>
      </c>
      <c r="C22" s="34" t="s">
        <v>65</v>
      </c>
      <c r="D22" s="33">
        <f t="shared" ref="D22:H22" si="2">D19/10</f>
        <v>74.88</v>
      </c>
      <c r="E22" s="33">
        <f t="shared" si="2"/>
        <v>49.59</v>
      </c>
      <c r="F22" s="33">
        <f t="shared" si="2"/>
        <v>74.88</v>
      </c>
      <c r="G22" s="33">
        <f t="shared" si="2"/>
        <v>74.88</v>
      </c>
      <c r="H22" s="33">
        <f t="shared" si="2"/>
        <v>59.97</v>
      </c>
    </row>
    <row r="23" spans="2:8" ht="18.600000000000001" x14ac:dyDescent="0.3">
      <c r="B23" s="21">
        <v>8</v>
      </c>
      <c r="C23" s="34" t="s">
        <v>66</v>
      </c>
      <c r="D23" s="33">
        <f t="shared" ref="D23:H23" si="3">D19*0.65</f>
        <v>486.72</v>
      </c>
      <c r="E23" s="33">
        <f t="shared" si="3"/>
        <v>322.33999999999997</v>
      </c>
      <c r="F23" s="33">
        <f t="shared" si="3"/>
        <v>486.72</v>
      </c>
      <c r="G23" s="33">
        <f t="shared" si="3"/>
        <v>486.72</v>
      </c>
      <c r="H23" s="33">
        <f t="shared" si="3"/>
        <v>389.81</v>
      </c>
    </row>
    <row r="24" spans="2:8" ht="18.600000000000001" x14ac:dyDescent="0.3">
      <c r="B24" s="21">
        <v>9</v>
      </c>
      <c r="C24" s="34" t="s">
        <v>67</v>
      </c>
      <c r="D24" s="33">
        <f t="shared" ref="D24:H24" si="4">D20+D21+D22+D23</f>
        <v>9921.6</v>
      </c>
      <c r="E24" s="33">
        <f t="shared" si="4"/>
        <v>6570.68</v>
      </c>
      <c r="F24" s="33">
        <f t="shared" si="4"/>
        <v>9921.6</v>
      </c>
      <c r="G24" s="33">
        <f t="shared" si="4"/>
        <v>9921.6</v>
      </c>
      <c r="H24" s="33">
        <f t="shared" si="4"/>
        <v>7946.03</v>
      </c>
    </row>
    <row r="25" spans="2:8" ht="31.2" x14ac:dyDescent="0.3">
      <c r="B25" s="21">
        <v>10</v>
      </c>
      <c r="C25" s="25" t="s">
        <v>12</v>
      </c>
      <c r="D25" s="33">
        <f t="shared" ref="D25:H25" si="5">D24*0.2359</f>
        <v>2340.5100000000002</v>
      </c>
      <c r="E25" s="33">
        <f t="shared" si="5"/>
        <v>1550.02</v>
      </c>
      <c r="F25" s="33">
        <f t="shared" si="5"/>
        <v>2340.5100000000002</v>
      </c>
      <c r="G25" s="33">
        <f t="shared" si="5"/>
        <v>2340.5100000000002</v>
      </c>
      <c r="H25" s="33">
        <f t="shared" si="5"/>
        <v>1874.47</v>
      </c>
    </row>
    <row r="26" spans="2:8" ht="18.600000000000001" x14ac:dyDescent="0.3">
      <c r="B26" s="21">
        <v>11</v>
      </c>
      <c r="C26" s="25" t="s">
        <v>68</v>
      </c>
      <c r="D26" s="33">
        <f>'5.pielikums'!D26*0.3</f>
        <v>71.52</v>
      </c>
      <c r="E26" s="33">
        <f>'5.pielikums'!E26*0.3</f>
        <v>71.52</v>
      </c>
      <c r="F26" s="33">
        <f>'5.pielikums'!F26*0.3</f>
        <v>71.52</v>
      </c>
      <c r="G26" s="33">
        <f>'5.pielikums'!G26*0.3</f>
        <v>71.52</v>
      </c>
      <c r="H26" s="33">
        <f>'5.pielikums'!H26*0.3</f>
        <v>71.52</v>
      </c>
    </row>
    <row r="27" spans="2:8" x14ac:dyDescent="0.3">
      <c r="B27" s="21">
        <v>12</v>
      </c>
      <c r="C27" s="25" t="s">
        <v>39</v>
      </c>
      <c r="D27" s="33">
        <f t="shared" ref="D27:H27" si="6">D24+D25+D26</f>
        <v>12333.63</v>
      </c>
      <c r="E27" s="33">
        <f t="shared" si="6"/>
        <v>8192.2199999999993</v>
      </c>
      <c r="F27" s="33">
        <f t="shared" si="6"/>
        <v>12333.63</v>
      </c>
      <c r="G27" s="33">
        <f t="shared" si="6"/>
        <v>12333.63</v>
      </c>
      <c r="H27" s="33">
        <f t="shared" si="6"/>
        <v>9892.02</v>
      </c>
    </row>
    <row r="28" spans="2:8" x14ac:dyDescent="0.3">
      <c r="B28" s="23">
        <v>13</v>
      </c>
      <c r="C28" s="26" t="s">
        <v>14</v>
      </c>
      <c r="D28" s="33">
        <f t="shared" ref="D28:H28" si="7">ROUND(D27/12,0)</f>
        <v>1028</v>
      </c>
      <c r="E28" s="33">
        <f t="shared" si="7"/>
        <v>683</v>
      </c>
      <c r="F28" s="33">
        <f t="shared" si="7"/>
        <v>1028</v>
      </c>
      <c r="G28" s="33">
        <f t="shared" si="7"/>
        <v>1028</v>
      </c>
      <c r="H28" s="33">
        <f t="shared" si="7"/>
        <v>824</v>
      </c>
    </row>
    <row r="29" spans="2:8" x14ac:dyDescent="0.3">
      <c r="B29" s="30"/>
      <c r="C29" s="30"/>
      <c r="D29" s="30"/>
      <c r="E29" s="30"/>
      <c r="F29" s="30"/>
      <c r="G29" s="30"/>
      <c r="H29" s="30"/>
    </row>
    <row r="30" spans="2:8" s="32" customFormat="1" ht="15.6" customHeight="1" x14ac:dyDescent="0.3">
      <c r="B30" s="42" t="s">
        <v>58</v>
      </c>
      <c r="C30" s="42"/>
      <c r="D30" s="42"/>
      <c r="E30" s="42"/>
      <c r="F30" s="42"/>
      <c r="G30" s="42"/>
      <c r="H30" s="42"/>
    </row>
    <row r="31" spans="2:8" s="32" customFormat="1" ht="17.55" customHeight="1" x14ac:dyDescent="0.3">
      <c r="B31" s="42"/>
      <c r="C31" s="42"/>
      <c r="D31" s="42"/>
      <c r="E31" s="42"/>
      <c r="F31" s="42"/>
      <c r="G31" s="42"/>
      <c r="H31" s="42"/>
    </row>
    <row r="32" spans="2:8" ht="15.6" customHeight="1" x14ac:dyDescent="0.3">
      <c r="B32" s="43" t="s">
        <v>59</v>
      </c>
      <c r="C32" s="44"/>
      <c r="D32" s="44"/>
      <c r="E32" s="44"/>
      <c r="F32" s="44"/>
      <c r="G32" s="44"/>
      <c r="H32" s="44"/>
    </row>
    <row r="33" spans="2:8" x14ac:dyDescent="0.3">
      <c r="B33" s="44"/>
      <c r="C33" s="44"/>
      <c r="D33" s="44"/>
      <c r="E33" s="44"/>
      <c r="F33" s="44"/>
      <c r="G33" s="44"/>
      <c r="H33" s="44"/>
    </row>
    <row r="34" spans="2:8" x14ac:dyDescent="0.3">
      <c r="B34" s="44"/>
      <c r="C34" s="44"/>
      <c r="D34" s="44"/>
      <c r="E34" s="44"/>
      <c r="F34" s="44"/>
      <c r="G34" s="44"/>
      <c r="H34" s="44"/>
    </row>
    <row r="35" spans="2:8" ht="15.6" customHeight="1" x14ac:dyDescent="0.3">
      <c r="B35" s="43" t="s">
        <v>60</v>
      </c>
      <c r="C35" s="44"/>
      <c r="D35" s="44"/>
      <c r="E35" s="44"/>
      <c r="F35" s="44"/>
      <c r="G35" s="44"/>
      <c r="H35" s="44"/>
    </row>
    <row r="36" spans="2:8" x14ac:dyDescent="0.3">
      <c r="B36" s="44"/>
      <c r="C36" s="44"/>
      <c r="D36" s="44"/>
      <c r="E36" s="44"/>
      <c r="F36" s="44"/>
      <c r="G36" s="44"/>
      <c r="H36" s="44"/>
    </row>
    <row r="37" spans="2:8" ht="15.6" customHeight="1" x14ac:dyDescent="0.3">
      <c r="B37" s="43" t="s">
        <v>61</v>
      </c>
      <c r="C37" s="44"/>
      <c r="D37" s="44"/>
      <c r="E37" s="44"/>
      <c r="F37" s="44"/>
      <c r="G37" s="44"/>
      <c r="H37" s="44"/>
    </row>
    <row r="38" spans="2:8" x14ac:dyDescent="0.3">
      <c r="B38" s="44"/>
      <c r="C38" s="44"/>
      <c r="D38" s="44"/>
      <c r="E38" s="44"/>
      <c r="F38" s="44"/>
      <c r="G38" s="44"/>
      <c r="H38" s="44"/>
    </row>
    <row r="39" spans="2:8" ht="18.600000000000001" x14ac:dyDescent="0.3">
      <c r="B39" s="29" t="s">
        <v>62</v>
      </c>
      <c r="D39" s="30"/>
      <c r="E39" s="30"/>
      <c r="F39" s="30"/>
      <c r="G39" s="30"/>
      <c r="H39" s="30"/>
    </row>
    <row r="40" spans="2:8" ht="15.6" customHeight="1" x14ac:dyDescent="0.3">
      <c r="B40" s="38" t="s">
        <v>63</v>
      </c>
      <c r="C40" s="39"/>
      <c r="D40" s="39"/>
      <c r="E40" s="39"/>
      <c r="F40" s="39"/>
      <c r="G40" s="39"/>
      <c r="H40" s="39"/>
    </row>
    <row r="41" spans="2:8" x14ac:dyDescent="0.3">
      <c r="B41" s="39"/>
      <c r="C41" s="39"/>
      <c r="D41" s="39"/>
      <c r="E41" s="39"/>
      <c r="F41" s="39"/>
      <c r="G41" s="39"/>
      <c r="H41" s="39"/>
    </row>
    <row r="42" spans="2:8" x14ac:dyDescent="0.3">
      <c r="B42" s="39"/>
      <c r="C42" s="39"/>
      <c r="D42" s="39"/>
      <c r="E42" s="39"/>
      <c r="F42" s="39"/>
      <c r="G42" s="39"/>
      <c r="H42" s="39"/>
    </row>
    <row r="43" spans="2:8" x14ac:dyDescent="0.3">
      <c r="B43" s="39"/>
      <c r="C43" s="39"/>
      <c r="D43" s="39"/>
      <c r="E43" s="39"/>
      <c r="F43" s="39"/>
      <c r="G43" s="39"/>
      <c r="H43" s="39"/>
    </row>
    <row r="44" spans="2:8" x14ac:dyDescent="0.3">
      <c r="B44" s="39"/>
      <c r="C44" s="39"/>
      <c r="D44" s="39"/>
      <c r="E44" s="39"/>
      <c r="F44" s="39"/>
      <c r="G44" s="39"/>
      <c r="H44" s="39"/>
    </row>
    <row r="45" spans="2:8" x14ac:dyDescent="0.3">
      <c r="B45"/>
      <c r="C45"/>
      <c r="D45"/>
      <c r="E45"/>
      <c r="F45"/>
      <c r="G45"/>
      <c r="H45"/>
    </row>
    <row r="46" spans="2:8" x14ac:dyDescent="0.3">
      <c r="D46" s="30"/>
      <c r="E46" s="30"/>
      <c r="F46" s="30"/>
      <c r="G46" s="30"/>
      <c r="H46" s="30"/>
    </row>
    <row r="47" spans="2:8" x14ac:dyDescent="0.3">
      <c r="D47" s="30"/>
      <c r="E47" s="30"/>
      <c r="F47" s="30"/>
      <c r="G47" s="30"/>
      <c r="H47" s="30"/>
    </row>
  </sheetData>
  <mergeCells count="6">
    <mergeCell ref="B40:H44"/>
    <mergeCell ref="B1:H9"/>
    <mergeCell ref="B30:H31"/>
    <mergeCell ref="B32:H34"/>
    <mergeCell ref="B35:H36"/>
    <mergeCell ref="B37:H38"/>
  </mergeCells>
  <pageMargins left="0.70866141732283472" right="0.70866141732283472" top="0.74803149606299213" bottom="0.74803149606299213" header="0.31496062992125984" footer="0.31496062992125984"/>
  <pageSetup paperSize="9" scale="5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72597-06D5-4F11-989E-8A6E6896C93A}">
  <sheetPr codeName="Sheet8">
    <pageSetUpPr fitToPage="1"/>
  </sheetPr>
  <dimension ref="B1:H47"/>
  <sheetViews>
    <sheetView showGridLines="0" zoomScale="70" zoomScaleNormal="70" workbookViewId="0">
      <selection activeCell="B16" sqref="B16"/>
    </sheetView>
  </sheetViews>
  <sheetFormatPr defaultColWidth="8.6640625" defaultRowHeight="15.6" x14ac:dyDescent="0.3"/>
  <cols>
    <col min="1" max="1" width="4.109375" style="29" customWidth="1"/>
    <col min="2" max="2" width="5.21875" style="29" customWidth="1"/>
    <col min="3" max="3" width="63.5546875" style="29" customWidth="1"/>
    <col min="4" max="4" width="13.21875" style="29" customWidth="1"/>
    <col min="5" max="5" width="12.5546875" style="29" customWidth="1"/>
    <col min="6" max="6" width="19.44140625" style="29" customWidth="1"/>
    <col min="7" max="7" width="12.44140625" style="29" customWidth="1"/>
    <col min="8" max="8" width="15.5546875" style="29" customWidth="1"/>
    <col min="9" max="16384" width="8.6640625" style="29"/>
  </cols>
  <sheetData>
    <row r="1" spans="2:8" x14ac:dyDescent="0.3">
      <c r="B1" s="40" t="s">
        <v>43</v>
      </c>
      <c r="C1" s="41"/>
      <c r="D1" s="41"/>
      <c r="E1" s="41"/>
      <c r="F1" s="41"/>
      <c r="G1" s="41"/>
      <c r="H1" s="41"/>
    </row>
    <row r="2" spans="2:8" x14ac:dyDescent="0.3">
      <c r="B2" s="41"/>
      <c r="C2" s="41"/>
      <c r="D2" s="41"/>
      <c r="E2" s="41"/>
      <c r="F2" s="41"/>
      <c r="G2" s="41"/>
      <c r="H2" s="41"/>
    </row>
    <row r="3" spans="2:8" x14ac:dyDescent="0.3">
      <c r="B3" s="41"/>
      <c r="C3" s="41"/>
      <c r="D3" s="41"/>
      <c r="E3" s="41"/>
      <c r="F3" s="41"/>
      <c r="G3" s="41"/>
      <c r="H3" s="41"/>
    </row>
    <row r="4" spans="2:8" x14ac:dyDescent="0.3">
      <c r="B4" s="41"/>
      <c r="C4" s="41"/>
      <c r="D4" s="41"/>
      <c r="E4" s="41"/>
      <c r="F4" s="41"/>
      <c r="G4" s="41"/>
      <c r="H4" s="41"/>
    </row>
    <row r="5" spans="2:8" x14ac:dyDescent="0.3">
      <c r="B5" s="41"/>
      <c r="C5" s="41"/>
      <c r="D5" s="41"/>
      <c r="E5" s="41"/>
      <c r="F5" s="41"/>
      <c r="G5" s="41"/>
      <c r="H5" s="41"/>
    </row>
    <row r="6" spans="2:8" x14ac:dyDescent="0.3">
      <c r="B6" s="41"/>
      <c r="C6" s="41"/>
      <c r="D6" s="41"/>
      <c r="E6" s="41"/>
      <c r="F6" s="41"/>
      <c r="G6" s="41"/>
      <c r="H6" s="41"/>
    </row>
    <row r="7" spans="2:8" x14ac:dyDescent="0.3">
      <c r="B7" s="41"/>
      <c r="C7" s="41"/>
      <c r="D7" s="41"/>
      <c r="E7" s="41"/>
      <c r="F7" s="41"/>
      <c r="G7" s="41"/>
      <c r="H7" s="41"/>
    </row>
    <row r="8" spans="2:8" x14ac:dyDescent="0.3">
      <c r="B8" s="41"/>
      <c r="C8" s="41"/>
      <c r="D8" s="41"/>
      <c r="E8" s="41"/>
      <c r="F8" s="41"/>
      <c r="G8" s="41"/>
      <c r="H8" s="41"/>
    </row>
    <row r="9" spans="2:8" x14ac:dyDescent="0.3">
      <c r="B9" s="41"/>
      <c r="C9" s="41"/>
      <c r="D9" s="41"/>
      <c r="E9" s="41"/>
      <c r="F9" s="41"/>
      <c r="G9" s="41"/>
      <c r="H9" s="41"/>
    </row>
    <row r="11" spans="2:8" x14ac:dyDescent="0.3">
      <c r="C11" s="30"/>
      <c r="D11" s="30"/>
      <c r="E11" s="30"/>
      <c r="F11" s="30"/>
      <c r="G11" s="30"/>
      <c r="H11" s="35" t="s">
        <v>53</v>
      </c>
    </row>
    <row r="12" spans="2:8" ht="7.5" customHeight="1" x14ac:dyDescent="0.3">
      <c r="B12" s="24"/>
      <c r="C12" s="30"/>
      <c r="D12" s="30"/>
      <c r="E12" s="30"/>
      <c r="F12" s="30"/>
      <c r="G12" s="30"/>
      <c r="H12" s="30"/>
    </row>
    <row r="13" spans="2:8" ht="17.399999999999999" x14ac:dyDescent="0.3">
      <c r="B13" s="36" t="s">
        <v>54</v>
      </c>
      <c r="C13" s="28"/>
      <c r="D13" s="28"/>
      <c r="E13" s="28"/>
      <c r="F13" s="28"/>
      <c r="G13" s="28"/>
      <c r="H13" s="28"/>
    </row>
    <row r="14" spans="2:8" ht="8.5500000000000007" customHeight="1" x14ac:dyDescent="0.3">
      <c r="B14" s="27"/>
      <c r="C14" s="28"/>
      <c r="D14" s="28"/>
      <c r="E14" s="28"/>
      <c r="F14" s="28"/>
      <c r="G14" s="28"/>
      <c r="H14" s="28"/>
    </row>
    <row r="15" spans="2:8" ht="78" x14ac:dyDescent="0.3">
      <c r="B15" s="19" t="s">
        <v>33</v>
      </c>
      <c r="C15" s="20" t="s">
        <v>7</v>
      </c>
      <c r="D15" s="20" t="s">
        <v>34</v>
      </c>
      <c r="E15" s="20" t="s">
        <v>18</v>
      </c>
      <c r="F15" s="20" t="s">
        <v>35</v>
      </c>
      <c r="G15" s="20" t="s">
        <v>36</v>
      </c>
      <c r="H15" s="20" t="s">
        <v>37</v>
      </c>
    </row>
    <row r="16" spans="2:8" ht="18.600000000000001" x14ac:dyDescent="0.3">
      <c r="B16" s="21">
        <v>1</v>
      </c>
      <c r="C16" s="31" t="s">
        <v>57</v>
      </c>
      <c r="D16" s="37" t="s">
        <v>2</v>
      </c>
      <c r="E16" s="37" t="s">
        <v>16</v>
      </c>
      <c r="F16" s="37" t="s">
        <v>2</v>
      </c>
      <c r="G16" s="37" t="s">
        <v>5</v>
      </c>
      <c r="H16" s="37" t="s">
        <v>2</v>
      </c>
    </row>
    <row r="17" spans="2:8" x14ac:dyDescent="0.3">
      <c r="B17" s="21">
        <v>2</v>
      </c>
      <c r="C17" s="25" t="s">
        <v>8</v>
      </c>
      <c r="D17" s="37" t="s">
        <v>3</v>
      </c>
      <c r="E17" s="37" t="s">
        <v>17</v>
      </c>
      <c r="F17" s="37" t="s">
        <v>4</v>
      </c>
      <c r="G17" s="37" t="s">
        <v>6</v>
      </c>
      <c r="H17" s="37" t="s">
        <v>15</v>
      </c>
    </row>
    <row r="18" spans="2:8" x14ac:dyDescent="0.3">
      <c r="B18" s="21">
        <v>3</v>
      </c>
      <c r="C18" s="25" t="s">
        <v>9</v>
      </c>
      <c r="D18" s="37">
        <v>11</v>
      </c>
      <c r="E18" s="37">
        <v>9</v>
      </c>
      <c r="F18" s="37">
        <v>11</v>
      </c>
      <c r="G18" s="37">
        <v>11</v>
      </c>
      <c r="H18" s="37">
        <v>10</v>
      </c>
    </row>
    <row r="19" spans="2:8" ht="31.2" x14ac:dyDescent="0.3">
      <c r="B19" s="21">
        <v>4</v>
      </c>
      <c r="C19" s="25" t="s">
        <v>50</v>
      </c>
      <c r="D19" s="33">
        <f>'5.pielikums'!D19*0.5</f>
        <v>1248</v>
      </c>
      <c r="E19" s="33">
        <f>'5.pielikums'!E19*0.5</f>
        <v>826.5</v>
      </c>
      <c r="F19" s="33">
        <f>'5.pielikums'!F19*0.5</f>
        <v>1248</v>
      </c>
      <c r="G19" s="33">
        <f>'5.pielikums'!G19*0.5</f>
        <v>1248</v>
      </c>
      <c r="H19" s="33">
        <f>'5.pielikums'!H19*0.5</f>
        <v>999.5</v>
      </c>
    </row>
    <row r="20" spans="2:8" x14ac:dyDescent="0.3">
      <c r="B20" s="21">
        <v>5</v>
      </c>
      <c r="C20" s="25" t="s">
        <v>11</v>
      </c>
      <c r="D20" s="33">
        <f t="shared" ref="D20:H20" si="0">D19*12</f>
        <v>14976</v>
      </c>
      <c r="E20" s="33">
        <f t="shared" si="0"/>
        <v>9918</v>
      </c>
      <c r="F20" s="33">
        <f t="shared" si="0"/>
        <v>14976</v>
      </c>
      <c r="G20" s="33">
        <f t="shared" si="0"/>
        <v>14976</v>
      </c>
      <c r="H20" s="33">
        <f t="shared" si="0"/>
        <v>11994</v>
      </c>
    </row>
    <row r="21" spans="2:8" ht="18.600000000000001" x14ac:dyDescent="0.3">
      <c r="B21" s="21">
        <v>6</v>
      </c>
      <c r="C21" s="34" t="s">
        <v>64</v>
      </c>
      <c r="D21" s="33">
        <f t="shared" ref="D21:H21" si="1">D19/2</f>
        <v>624</v>
      </c>
      <c r="E21" s="33">
        <f t="shared" si="1"/>
        <v>413.25</v>
      </c>
      <c r="F21" s="33">
        <f t="shared" si="1"/>
        <v>624</v>
      </c>
      <c r="G21" s="33">
        <f t="shared" si="1"/>
        <v>624</v>
      </c>
      <c r="H21" s="33">
        <f t="shared" si="1"/>
        <v>499.75</v>
      </c>
    </row>
    <row r="22" spans="2:8" ht="18.600000000000001" x14ac:dyDescent="0.3">
      <c r="B22" s="21">
        <v>7</v>
      </c>
      <c r="C22" s="34" t="s">
        <v>65</v>
      </c>
      <c r="D22" s="33">
        <f t="shared" ref="D22:H22" si="2">D19/10</f>
        <v>124.8</v>
      </c>
      <c r="E22" s="33">
        <f t="shared" si="2"/>
        <v>82.65</v>
      </c>
      <c r="F22" s="33">
        <f t="shared" si="2"/>
        <v>124.8</v>
      </c>
      <c r="G22" s="33">
        <f t="shared" si="2"/>
        <v>124.8</v>
      </c>
      <c r="H22" s="33">
        <f t="shared" si="2"/>
        <v>99.95</v>
      </c>
    </row>
    <row r="23" spans="2:8" ht="18.600000000000001" x14ac:dyDescent="0.3">
      <c r="B23" s="21">
        <v>8</v>
      </c>
      <c r="C23" s="34" t="s">
        <v>66</v>
      </c>
      <c r="D23" s="33">
        <f t="shared" ref="D23:H23" si="3">D19*0.65</f>
        <v>811.2</v>
      </c>
      <c r="E23" s="33">
        <f t="shared" si="3"/>
        <v>537.23</v>
      </c>
      <c r="F23" s="33">
        <f t="shared" si="3"/>
        <v>811.2</v>
      </c>
      <c r="G23" s="33">
        <f t="shared" si="3"/>
        <v>811.2</v>
      </c>
      <c r="H23" s="33">
        <f t="shared" si="3"/>
        <v>649.67999999999995</v>
      </c>
    </row>
    <row r="24" spans="2:8" ht="18.600000000000001" x14ac:dyDescent="0.3">
      <c r="B24" s="21">
        <v>9</v>
      </c>
      <c r="C24" s="34" t="s">
        <v>67</v>
      </c>
      <c r="D24" s="33">
        <f t="shared" ref="D24:H24" si="4">D20+D21+D22+D23</f>
        <v>16536</v>
      </c>
      <c r="E24" s="33">
        <f t="shared" si="4"/>
        <v>10951.13</v>
      </c>
      <c r="F24" s="33">
        <f t="shared" si="4"/>
        <v>16536</v>
      </c>
      <c r="G24" s="33">
        <f t="shared" si="4"/>
        <v>16536</v>
      </c>
      <c r="H24" s="33">
        <f t="shared" si="4"/>
        <v>13243.38</v>
      </c>
    </row>
    <row r="25" spans="2:8" ht="31.2" x14ac:dyDescent="0.3">
      <c r="B25" s="21">
        <v>10</v>
      </c>
      <c r="C25" s="25" t="s">
        <v>12</v>
      </c>
      <c r="D25" s="33">
        <f t="shared" ref="D25:H25" si="5">D24*0.2359</f>
        <v>3900.84</v>
      </c>
      <c r="E25" s="33">
        <f t="shared" si="5"/>
        <v>2583.37</v>
      </c>
      <c r="F25" s="33">
        <f t="shared" si="5"/>
        <v>3900.84</v>
      </c>
      <c r="G25" s="33">
        <f t="shared" si="5"/>
        <v>3900.84</v>
      </c>
      <c r="H25" s="33">
        <f t="shared" si="5"/>
        <v>3124.11</v>
      </c>
    </row>
    <row r="26" spans="2:8" ht="18.600000000000001" x14ac:dyDescent="0.3">
      <c r="B26" s="21">
        <v>11</v>
      </c>
      <c r="C26" s="25" t="s">
        <v>68</v>
      </c>
      <c r="D26" s="33">
        <f>'5.pielikums'!D26*0.5</f>
        <v>119.21</v>
      </c>
      <c r="E26" s="33">
        <f>'5.pielikums'!E26*0.5</f>
        <v>119.21</v>
      </c>
      <c r="F26" s="33">
        <f>'5.pielikums'!F26*0.5</f>
        <v>119.21</v>
      </c>
      <c r="G26" s="33">
        <f>'5.pielikums'!G26*0.5</f>
        <v>119.21</v>
      </c>
      <c r="H26" s="33">
        <f>'5.pielikums'!H26*0.5</f>
        <v>119.21</v>
      </c>
    </row>
    <row r="27" spans="2:8" x14ac:dyDescent="0.3">
      <c r="B27" s="21">
        <v>12</v>
      </c>
      <c r="C27" s="25" t="s">
        <v>39</v>
      </c>
      <c r="D27" s="33">
        <f t="shared" ref="D27:H27" si="6">D24+D25+D26</f>
        <v>20556.05</v>
      </c>
      <c r="E27" s="33">
        <f t="shared" si="6"/>
        <v>13653.71</v>
      </c>
      <c r="F27" s="33">
        <f t="shared" si="6"/>
        <v>20556.05</v>
      </c>
      <c r="G27" s="33">
        <f t="shared" si="6"/>
        <v>20556.05</v>
      </c>
      <c r="H27" s="33">
        <f t="shared" si="6"/>
        <v>16486.7</v>
      </c>
    </row>
    <row r="28" spans="2:8" x14ac:dyDescent="0.3">
      <c r="B28" s="23">
        <v>13</v>
      </c>
      <c r="C28" s="26" t="s">
        <v>14</v>
      </c>
      <c r="D28" s="33">
        <f t="shared" ref="D28:H28" si="7">ROUND(D27/12,0)</f>
        <v>1713</v>
      </c>
      <c r="E28" s="33">
        <f t="shared" si="7"/>
        <v>1138</v>
      </c>
      <c r="F28" s="33">
        <f t="shared" si="7"/>
        <v>1713</v>
      </c>
      <c r="G28" s="33">
        <f t="shared" si="7"/>
        <v>1713</v>
      </c>
      <c r="H28" s="33">
        <f t="shared" si="7"/>
        <v>1374</v>
      </c>
    </row>
    <row r="29" spans="2:8" x14ac:dyDescent="0.3">
      <c r="B29" s="30"/>
      <c r="C29" s="30"/>
      <c r="D29" s="30"/>
      <c r="E29" s="30"/>
      <c r="F29" s="30"/>
      <c r="G29" s="30"/>
      <c r="H29" s="30"/>
    </row>
    <row r="30" spans="2:8" s="32" customFormat="1" ht="15.6" customHeight="1" x14ac:dyDescent="0.3">
      <c r="B30" s="42" t="s">
        <v>58</v>
      </c>
      <c r="C30" s="42"/>
      <c r="D30" s="42"/>
      <c r="E30" s="42"/>
      <c r="F30" s="42"/>
      <c r="G30" s="42"/>
      <c r="H30" s="42"/>
    </row>
    <row r="31" spans="2:8" s="32" customFormat="1" ht="17.55" customHeight="1" x14ac:dyDescent="0.3">
      <c r="B31" s="42"/>
      <c r="C31" s="42"/>
      <c r="D31" s="42"/>
      <c r="E31" s="42"/>
      <c r="F31" s="42"/>
      <c r="G31" s="42"/>
      <c r="H31" s="42"/>
    </row>
    <row r="32" spans="2:8" ht="15.6" customHeight="1" x14ac:dyDescent="0.3">
      <c r="B32" s="43" t="s">
        <v>59</v>
      </c>
      <c r="C32" s="44"/>
      <c r="D32" s="44"/>
      <c r="E32" s="44"/>
      <c r="F32" s="44"/>
      <c r="G32" s="44"/>
      <c r="H32" s="44"/>
    </row>
    <row r="33" spans="2:8" x14ac:dyDescent="0.3">
      <c r="B33" s="44"/>
      <c r="C33" s="44"/>
      <c r="D33" s="44"/>
      <c r="E33" s="44"/>
      <c r="F33" s="44"/>
      <c r="G33" s="44"/>
      <c r="H33" s="44"/>
    </row>
    <row r="34" spans="2:8" x14ac:dyDescent="0.3">
      <c r="B34" s="44"/>
      <c r="C34" s="44"/>
      <c r="D34" s="44"/>
      <c r="E34" s="44"/>
      <c r="F34" s="44"/>
      <c r="G34" s="44"/>
      <c r="H34" s="44"/>
    </row>
    <row r="35" spans="2:8" ht="15.6" customHeight="1" x14ac:dyDescent="0.3">
      <c r="B35" s="43" t="s">
        <v>60</v>
      </c>
      <c r="C35" s="44"/>
      <c r="D35" s="44"/>
      <c r="E35" s="44"/>
      <c r="F35" s="44"/>
      <c r="G35" s="44"/>
      <c r="H35" s="44"/>
    </row>
    <row r="36" spans="2:8" x14ac:dyDescent="0.3">
      <c r="B36" s="44"/>
      <c r="C36" s="44"/>
      <c r="D36" s="44"/>
      <c r="E36" s="44"/>
      <c r="F36" s="44"/>
      <c r="G36" s="44"/>
      <c r="H36" s="44"/>
    </row>
    <row r="37" spans="2:8" ht="15.6" customHeight="1" x14ac:dyDescent="0.3">
      <c r="B37" s="43" t="s">
        <v>61</v>
      </c>
      <c r="C37" s="44"/>
      <c r="D37" s="44"/>
      <c r="E37" s="44"/>
      <c r="F37" s="44"/>
      <c r="G37" s="44"/>
      <c r="H37" s="44"/>
    </row>
    <row r="38" spans="2:8" x14ac:dyDescent="0.3">
      <c r="B38" s="44"/>
      <c r="C38" s="44"/>
      <c r="D38" s="44"/>
      <c r="E38" s="44"/>
      <c r="F38" s="44"/>
      <c r="G38" s="44"/>
      <c r="H38" s="44"/>
    </row>
    <row r="39" spans="2:8" ht="18.600000000000001" x14ac:dyDescent="0.3">
      <c r="B39" s="29" t="s">
        <v>62</v>
      </c>
      <c r="D39" s="30"/>
      <c r="E39" s="30"/>
      <c r="F39" s="30"/>
      <c r="G39" s="30"/>
      <c r="H39" s="30"/>
    </row>
    <row r="40" spans="2:8" ht="15.6" customHeight="1" x14ac:dyDescent="0.3">
      <c r="B40" s="38" t="s">
        <v>63</v>
      </c>
      <c r="C40" s="39"/>
      <c r="D40" s="39"/>
      <c r="E40" s="39"/>
      <c r="F40" s="39"/>
      <c r="G40" s="39"/>
      <c r="H40" s="39"/>
    </row>
    <row r="41" spans="2:8" x14ac:dyDescent="0.3">
      <c r="B41" s="39"/>
      <c r="C41" s="39"/>
      <c r="D41" s="39"/>
      <c r="E41" s="39"/>
      <c r="F41" s="39"/>
      <c r="G41" s="39"/>
      <c r="H41" s="39"/>
    </row>
    <row r="42" spans="2:8" x14ac:dyDescent="0.3">
      <c r="B42" s="39"/>
      <c r="C42" s="39"/>
      <c r="D42" s="39"/>
      <c r="E42" s="39"/>
      <c r="F42" s="39"/>
      <c r="G42" s="39"/>
      <c r="H42" s="39"/>
    </row>
    <row r="43" spans="2:8" x14ac:dyDescent="0.3">
      <c r="B43" s="39"/>
      <c r="C43" s="39"/>
      <c r="D43" s="39"/>
      <c r="E43" s="39"/>
      <c r="F43" s="39"/>
      <c r="G43" s="39"/>
      <c r="H43" s="39"/>
    </row>
    <row r="44" spans="2:8" x14ac:dyDescent="0.3">
      <c r="B44" s="39"/>
      <c r="C44" s="39"/>
      <c r="D44" s="39"/>
      <c r="E44" s="39"/>
      <c r="F44" s="39"/>
      <c r="G44" s="39"/>
      <c r="H44" s="39"/>
    </row>
    <row r="45" spans="2:8" x14ac:dyDescent="0.3">
      <c r="B45"/>
      <c r="C45"/>
      <c r="D45"/>
      <c r="E45"/>
      <c r="F45"/>
      <c r="G45"/>
      <c r="H45"/>
    </row>
    <row r="46" spans="2:8" x14ac:dyDescent="0.3">
      <c r="D46" s="30"/>
      <c r="E46" s="30"/>
      <c r="F46" s="30"/>
      <c r="G46" s="30"/>
      <c r="H46" s="30"/>
    </row>
    <row r="47" spans="2:8" x14ac:dyDescent="0.3">
      <c r="D47" s="30"/>
      <c r="E47" s="30"/>
      <c r="F47" s="30"/>
      <c r="G47" s="30"/>
      <c r="H47" s="30"/>
    </row>
  </sheetData>
  <mergeCells count="6">
    <mergeCell ref="B40:H44"/>
    <mergeCell ref="B1:H9"/>
    <mergeCell ref="B30:H31"/>
    <mergeCell ref="B32:H34"/>
    <mergeCell ref="B35:H36"/>
    <mergeCell ref="B37:H38"/>
  </mergeCells>
  <pageMargins left="0.70866141732283472" right="0.70866141732283472" top="0.74803149606299213" bottom="0.74803149606299213" header="0.31496062992125984" footer="0.31496062992125984"/>
  <pageSetup paperSize="9" scale="5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10F3-63D5-4CBB-B2BE-F2BC6D0DE8FA}">
  <sheetPr codeName="Sheet9">
    <pageSetUpPr fitToPage="1"/>
  </sheetPr>
  <dimension ref="B1:H47"/>
  <sheetViews>
    <sheetView showGridLines="0" zoomScale="70" zoomScaleNormal="70" workbookViewId="0">
      <selection activeCell="B16" sqref="B16"/>
    </sheetView>
  </sheetViews>
  <sheetFormatPr defaultColWidth="8.6640625" defaultRowHeight="15.6" x14ac:dyDescent="0.3"/>
  <cols>
    <col min="1" max="1" width="4.109375" style="29" customWidth="1"/>
    <col min="2" max="2" width="5.21875" style="29" customWidth="1"/>
    <col min="3" max="3" width="63.5546875" style="29" customWidth="1"/>
    <col min="4" max="4" width="13.21875" style="29" customWidth="1"/>
    <col min="5" max="5" width="12.5546875" style="29" customWidth="1"/>
    <col min="6" max="6" width="19.44140625" style="29" customWidth="1"/>
    <col min="7" max="7" width="12.44140625" style="29" customWidth="1"/>
    <col min="8" max="8" width="15.5546875" style="29" customWidth="1"/>
    <col min="9" max="16384" width="8.6640625" style="29"/>
  </cols>
  <sheetData>
    <row r="1" spans="2:8" x14ac:dyDescent="0.3">
      <c r="B1" s="40" t="s">
        <v>43</v>
      </c>
      <c r="C1" s="41"/>
      <c r="D1" s="41"/>
      <c r="E1" s="41"/>
      <c r="F1" s="41"/>
      <c r="G1" s="41"/>
      <c r="H1" s="41"/>
    </row>
    <row r="2" spans="2:8" x14ac:dyDescent="0.3">
      <c r="B2" s="41"/>
      <c r="C2" s="41"/>
      <c r="D2" s="41"/>
      <c r="E2" s="41"/>
      <c r="F2" s="41"/>
      <c r="G2" s="41"/>
      <c r="H2" s="41"/>
    </row>
    <row r="3" spans="2:8" x14ac:dyDescent="0.3">
      <c r="B3" s="41"/>
      <c r="C3" s="41"/>
      <c r="D3" s="41"/>
      <c r="E3" s="41"/>
      <c r="F3" s="41"/>
      <c r="G3" s="41"/>
      <c r="H3" s="41"/>
    </row>
    <row r="4" spans="2:8" x14ac:dyDescent="0.3">
      <c r="B4" s="41"/>
      <c r="C4" s="41"/>
      <c r="D4" s="41"/>
      <c r="E4" s="41"/>
      <c r="F4" s="41"/>
      <c r="G4" s="41"/>
      <c r="H4" s="41"/>
    </row>
    <row r="5" spans="2:8" x14ac:dyDescent="0.3">
      <c r="B5" s="41"/>
      <c r="C5" s="41"/>
      <c r="D5" s="41"/>
      <c r="E5" s="41"/>
      <c r="F5" s="41"/>
      <c r="G5" s="41"/>
      <c r="H5" s="41"/>
    </row>
    <row r="6" spans="2:8" x14ac:dyDescent="0.3">
      <c r="B6" s="41"/>
      <c r="C6" s="41"/>
      <c r="D6" s="41"/>
      <c r="E6" s="41"/>
      <c r="F6" s="41"/>
      <c r="G6" s="41"/>
      <c r="H6" s="41"/>
    </row>
    <row r="7" spans="2:8" x14ac:dyDescent="0.3">
      <c r="B7" s="41"/>
      <c r="C7" s="41"/>
      <c r="D7" s="41"/>
      <c r="E7" s="41"/>
      <c r="F7" s="41"/>
      <c r="G7" s="41"/>
      <c r="H7" s="41"/>
    </row>
    <row r="8" spans="2:8" x14ac:dyDescent="0.3">
      <c r="B8" s="41"/>
      <c r="C8" s="41"/>
      <c r="D8" s="41"/>
      <c r="E8" s="41"/>
      <c r="F8" s="41"/>
      <c r="G8" s="41"/>
      <c r="H8" s="41"/>
    </row>
    <row r="9" spans="2:8" x14ac:dyDescent="0.3">
      <c r="B9" s="41"/>
      <c r="C9" s="41"/>
      <c r="D9" s="41"/>
      <c r="E9" s="41"/>
      <c r="F9" s="41"/>
      <c r="G9" s="41"/>
      <c r="H9" s="41"/>
    </row>
    <row r="11" spans="2:8" x14ac:dyDescent="0.3">
      <c r="C11" s="30"/>
      <c r="D11" s="30"/>
      <c r="E11" s="30"/>
      <c r="F11" s="30"/>
      <c r="G11" s="30"/>
      <c r="H11" s="35" t="s">
        <v>55</v>
      </c>
    </row>
    <row r="12" spans="2:8" ht="7.5" customHeight="1" x14ac:dyDescent="0.3">
      <c r="B12" s="24"/>
      <c r="C12" s="30"/>
      <c r="D12" s="30"/>
      <c r="E12" s="30"/>
      <c r="F12" s="30"/>
      <c r="G12" s="30"/>
      <c r="H12" s="30"/>
    </row>
    <row r="13" spans="2:8" ht="17.399999999999999" x14ac:dyDescent="0.3">
      <c r="B13" s="36" t="s">
        <v>56</v>
      </c>
      <c r="C13" s="28"/>
      <c r="D13" s="28"/>
      <c r="E13" s="28"/>
      <c r="F13" s="28"/>
      <c r="G13" s="28"/>
      <c r="H13" s="28"/>
    </row>
    <row r="14" spans="2:8" ht="8.5500000000000007" customHeight="1" x14ac:dyDescent="0.3">
      <c r="B14" s="27"/>
      <c r="C14" s="28"/>
      <c r="D14" s="28"/>
      <c r="E14" s="28"/>
      <c r="F14" s="28"/>
      <c r="G14" s="28"/>
      <c r="H14" s="28"/>
    </row>
    <row r="15" spans="2:8" ht="78" x14ac:dyDescent="0.3">
      <c r="B15" s="19" t="s">
        <v>33</v>
      </c>
      <c r="C15" s="20" t="s">
        <v>7</v>
      </c>
      <c r="D15" s="20" t="s">
        <v>34</v>
      </c>
      <c r="E15" s="20" t="s">
        <v>18</v>
      </c>
      <c r="F15" s="20" t="s">
        <v>35</v>
      </c>
      <c r="G15" s="20" t="s">
        <v>36</v>
      </c>
      <c r="H15" s="20" t="s">
        <v>37</v>
      </c>
    </row>
    <row r="16" spans="2:8" ht="18.600000000000001" x14ac:dyDescent="0.3">
      <c r="B16" s="21">
        <v>1</v>
      </c>
      <c r="C16" s="31" t="s">
        <v>57</v>
      </c>
      <c r="D16" s="37" t="s">
        <v>2</v>
      </c>
      <c r="E16" s="37" t="s">
        <v>16</v>
      </c>
      <c r="F16" s="37" t="s">
        <v>2</v>
      </c>
      <c r="G16" s="37" t="s">
        <v>5</v>
      </c>
      <c r="H16" s="37" t="s">
        <v>2</v>
      </c>
    </row>
    <row r="17" spans="2:8" x14ac:dyDescent="0.3">
      <c r="B17" s="21">
        <v>2</v>
      </c>
      <c r="C17" s="25" t="s">
        <v>8</v>
      </c>
      <c r="D17" s="37" t="s">
        <v>3</v>
      </c>
      <c r="E17" s="37" t="s">
        <v>17</v>
      </c>
      <c r="F17" s="37" t="s">
        <v>4</v>
      </c>
      <c r="G17" s="37" t="s">
        <v>6</v>
      </c>
      <c r="H17" s="37" t="s">
        <v>15</v>
      </c>
    </row>
    <row r="18" spans="2:8" x14ac:dyDescent="0.3">
      <c r="B18" s="21">
        <v>3</v>
      </c>
      <c r="C18" s="25" t="s">
        <v>9</v>
      </c>
      <c r="D18" s="37">
        <v>11</v>
      </c>
      <c r="E18" s="37">
        <v>9</v>
      </c>
      <c r="F18" s="37">
        <v>11</v>
      </c>
      <c r="G18" s="37">
        <v>11</v>
      </c>
      <c r="H18" s="37">
        <v>10</v>
      </c>
    </row>
    <row r="19" spans="2:8" ht="31.2" x14ac:dyDescent="0.3">
      <c r="B19" s="21">
        <v>4</v>
      </c>
      <c r="C19" s="25" t="s">
        <v>50</v>
      </c>
      <c r="D19" s="33">
        <f>'5.pielikums'!D19*0.7</f>
        <v>1747.2</v>
      </c>
      <c r="E19" s="33">
        <f>'5.pielikums'!E19*0.7</f>
        <v>1157.0999999999999</v>
      </c>
      <c r="F19" s="33">
        <f>'5.pielikums'!F19*0.7</f>
        <v>1747.2</v>
      </c>
      <c r="G19" s="33">
        <f>'5.pielikums'!G19*0.7</f>
        <v>1747.2</v>
      </c>
      <c r="H19" s="33">
        <f>'5.pielikums'!H19*0.7</f>
        <v>1399.3</v>
      </c>
    </row>
    <row r="20" spans="2:8" x14ac:dyDescent="0.3">
      <c r="B20" s="21">
        <v>5</v>
      </c>
      <c r="C20" s="25" t="s">
        <v>11</v>
      </c>
      <c r="D20" s="33">
        <f t="shared" ref="D20:H20" si="0">D19*12</f>
        <v>20966.400000000001</v>
      </c>
      <c r="E20" s="33">
        <f t="shared" si="0"/>
        <v>13885.2</v>
      </c>
      <c r="F20" s="33">
        <f t="shared" si="0"/>
        <v>20966.400000000001</v>
      </c>
      <c r="G20" s="33">
        <f t="shared" si="0"/>
        <v>20966.400000000001</v>
      </c>
      <c r="H20" s="33">
        <f t="shared" si="0"/>
        <v>16791.599999999999</v>
      </c>
    </row>
    <row r="21" spans="2:8" ht="18.600000000000001" x14ac:dyDescent="0.3">
      <c r="B21" s="21">
        <v>6</v>
      </c>
      <c r="C21" s="34" t="s">
        <v>64</v>
      </c>
      <c r="D21" s="33">
        <f t="shared" ref="D21:H21" si="1">D19/2</f>
        <v>873.6</v>
      </c>
      <c r="E21" s="33">
        <f t="shared" si="1"/>
        <v>578.54999999999995</v>
      </c>
      <c r="F21" s="33">
        <f t="shared" si="1"/>
        <v>873.6</v>
      </c>
      <c r="G21" s="33">
        <f t="shared" si="1"/>
        <v>873.6</v>
      </c>
      <c r="H21" s="33">
        <f t="shared" si="1"/>
        <v>699.65</v>
      </c>
    </row>
    <row r="22" spans="2:8" ht="18.600000000000001" x14ac:dyDescent="0.3">
      <c r="B22" s="21">
        <v>7</v>
      </c>
      <c r="C22" s="34" t="s">
        <v>65</v>
      </c>
      <c r="D22" s="33">
        <f t="shared" ref="D22:H22" si="2">D19/10</f>
        <v>174.72</v>
      </c>
      <c r="E22" s="33">
        <f t="shared" si="2"/>
        <v>115.71</v>
      </c>
      <c r="F22" s="33">
        <f t="shared" si="2"/>
        <v>174.72</v>
      </c>
      <c r="G22" s="33">
        <f t="shared" si="2"/>
        <v>174.72</v>
      </c>
      <c r="H22" s="33">
        <f t="shared" si="2"/>
        <v>139.93</v>
      </c>
    </row>
    <row r="23" spans="2:8" ht="18.600000000000001" x14ac:dyDescent="0.3">
      <c r="B23" s="21">
        <v>8</v>
      </c>
      <c r="C23" s="34" t="s">
        <v>66</v>
      </c>
      <c r="D23" s="33">
        <f t="shared" ref="D23:H23" si="3">D19*0.65</f>
        <v>1135.68</v>
      </c>
      <c r="E23" s="33">
        <f t="shared" si="3"/>
        <v>752.12</v>
      </c>
      <c r="F23" s="33">
        <f t="shared" si="3"/>
        <v>1135.68</v>
      </c>
      <c r="G23" s="33">
        <f t="shared" si="3"/>
        <v>1135.68</v>
      </c>
      <c r="H23" s="33">
        <f t="shared" si="3"/>
        <v>909.55</v>
      </c>
    </row>
    <row r="24" spans="2:8" ht="18.600000000000001" x14ac:dyDescent="0.3">
      <c r="B24" s="21">
        <v>9</v>
      </c>
      <c r="C24" s="34" t="s">
        <v>67</v>
      </c>
      <c r="D24" s="33">
        <f t="shared" ref="D24:H24" si="4">D20+D21+D22+D23</f>
        <v>23150.400000000001</v>
      </c>
      <c r="E24" s="33">
        <f t="shared" si="4"/>
        <v>15331.58</v>
      </c>
      <c r="F24" s="33">
        <f t="shared" si="4"/>
        <v>23150.400000000001</v>
      </c>
      <c r="G24" s="33">
        <f t="shared" si="4"/>
        <v>23150.400000000001</v>
      </c>
      <c r="H24" s="33">
        <f t="shared" si="4"/>
        <v>18540.73</v>
      </c>
    </row>
    <row r="25" spans="2:8" ht="31.2" x14ac:dyDescent="0.3">
      <c r="B25" s="21">
        <v>10</v>
      </c>
      <c r="C25" s="25" t="s">
        <v>12</v>
      </c>
      <c r="D25" s="33">
        <f t="shared" ref="D25:H25" si="5">D24*0.2359</f>
        <v>5461.18</v>
      </c>
      <c r="E25" s="33">
        <f t="shared" si="5"/>
        <v>3616.72</v>
      </c>
      <c r="F25" s="33">
        <f t="shared" si="5"/>
        <v>5461.18</v>
      </c>
      <c r="G25" s="33">
        <f t="shared" si="5"/>
        <v>5461.18</v>
      </c>
      <c r="H25" s="33">
        <f t="shared" si="5"/>
        <v>4373.76</v>
      </c>
    </row>
    <row r="26" spans="2:8" ht="18.600000000000001" x14ac:dyDescent="0.3">
      <c r="B26" s="21">
        <v>11</v>
      </c>
      <c r="C26" s="25" t="s">
        <v>68</v>
      </c>
      <c r="D26" s="33">
        <f>'5.pielikums'!D26*0.7</f>
        <v>166.89</v>
      </c>
      <c r="E26" s="33">
        <f>'5.pielikums'!E26*0.7</f>
        <v>166.89</v>
      </c>
      <c r="F26" s="33">
        <f>'5.pielikums'!F26*0.7</f>
        <v>166.89</v>
      </c>
      <c r="G26" s="33">
        <f>'5.pielikums'!G26*0.7</f>
        <v>166.89</v>
      </c>
      <c r="H26" s="33">
        <f>'5.pielikums'!H26*0.7</f>
        <v>166.89</v>
      </c>
    </row>
    <row r="27" spans="2:8" x14ac:dyDescent="0.3">
      <c r="B27" s="21">
        <v>12</v>
      </c>
      <c r="C27" s="25" t="s">
        <v>39</v>
      </c>
      <c r="D27" s="33">
        <f t="shared" ref="D27:H27" si="6">D24+D25+D26</f>
        <v>28778.47</v>
      </c>
      <c r="E27" s="33">
        <f t="shared" si="6"/>
        <v>19115.189999999999</v>
      </c>
      <c r="F27" s="33">
        <f t="shared" si="6"/>
        <v>28778.47</v>
      </c>
      <c r="G27" s="33">
        <f t="shared" si="6"/>
        <v>28778.47</v>
      </c>
      <c r="H27" s="33">
        <f t="shared" si="6"/>
        <v>23081.38</v>
      </c>
    </row>
    <row r="28" spans="2:8" x14ac:dyDescent="0.3">
      <c r="B28" s="23">
        <v>13</v>
      </c>
      <c r="C28" s="26" t="s">
        <v>14</v>
      </c>
      <c r="D28" s="33">
        <f t="shared" ref="D28:H28" si="7">ROUND(D27/12,0)</f>
        <v>2398</v>
      </c>
      <c r="E28" s="33">
        <f t="shared" si="7"/>
        <v>1593</v>
      </c>
      <c r="F28" s="33">
        <f t="shared" si="7"/>
        <v>2398</v>
      </c>
      <c r="G28" s="33">
        <f t="shared" si="7"/>
        <v>2398</v>
      </c>
      <c r="H28" s="33">
        <f t="shared" si="7"/>
        <v>1923</v>
      </c>
    </row>
    <row r="29" spans="2:8" x14ac:dyDescent="0.3">
      <c r="B29" s="30"/>
      <c r="C29" s="30"/>
      <c r="D29" s="30"/>
      <c r="E29" s="30"/>
      <c r="F29" s="30"/>
      <c r="G29" s="30"/>
      <c r="H29" s="30"/>
    </row>
    <row r="30" spans="2:8" s="32" customFormat="1" ht="15.6" customHeight="1" x14ac:dyDescent="0.3">
      <c r="B30" s="42" t="s">
        <v>58</v>
      </c>
      <c r="C30" s="42"/>
      <c r="D30" s="42"/>
      <c r="E30" s="42"/>
      <c r="F30" s="42"/>
      <c r="G30" s="42"/>
      <c r="H30" s="42"/>
    </row>
    <row r="31" spans="2:8" s="32" customFormat="1" ht="17.55" customHeight="1" x14ac:dyDescent="0.3">
      <c r="B31" s="42"/>
      <c r="C31" s="42"/>
      <c r="D31" s="42"/>
      <c r="E31" s="42"/>
      <c r="F31" s="42"/>
      <c r="G31" s="42"/>
      <c r="H31" s="42"/>
    </row>
    <row r="32" spans="2:8" ht="15.6" customHeight="1" x14ac:dyDescent="0.3">
      <c r="B32" s="43" t="s">
        <v>59</v>
      </c>
      <c r="C32" s="44"/>
      <c r="D32" s="44"/>
      <c r="E32" s="44"/>
      <c r="F32" s="44"/>
      <c r="G32" s="44"/>
      <c r="H32" s="44"/>
    </row>
    <row r="33" spans="2:8" x14ac:dyDescent="0.3">
      <c r="B33" s="44"/>
      <c r="C33" s="44"/>
      <c r="D33" s="44"/>
      <c r="E33" s="44"/>
      <c r="F33" s="44"/>
      <c r="G33" s="44"/>
      <c r="H33" s="44"/>
    </row>
    <row r="34" spans="2:8" x14ac:dyDescent="0.3">
      <c r="B34" s="44"/>
      <c r="C34" s="44"/>
      <c r="D34" s="44"/>
      <c r="E34" s="44"/>
      <c r="F34" s="44"/>
      <c r="G34" s="44"/>
      <c r="H34" s="44"/>
    </row>
    <row r="35" spans="2:8" ht="15.6" customHeight="1" x14ac:dyDescent="0.3">
      <c r="B35" s="43" t="s">
        <v>60</v>
      </c>
      <c r="C35" s="44"/>
      <c r="D35" s="44"/>
      <c r="E35" s="44"/>
      <c r="F35" s="44"/>
      <c r="G35" s="44"/>
      <c r="H35" s="44"/>
    </row>
    <row r="36" spans="2:8" x14ac:dyDescent="0.3">
      <c r="B36" s="44"/>
      <c r="C36" s="44"/>
      <c r="D36" s="44"/>
      <c r="E36" s="44"/>
      <c r="F36" s="44"/>
      <c r="G36" s="44"/>
      <c r="H36" s="44"/>
    </row>
    <row r="37" spans="2:8" ht="15.6" customHeight="1" x14ac:dyDescent="0.3">
      <c r="B37" s="43" t="s">
        <v>61</v>
      </c>
      <c r="C37" s="44"/>
      <c r="D37" s="44"/>
      <c r="E37" s="44"/>
      <c r="F37" s="44"/>
      <c r="G37" s="44"/>
      <c r="H37" s="44"/>
    </row>
    <row r="38" spans="2:8" x14ac:dyDescent="0.3">
      <c r="B38" s="44"/>
      <c r="C38" s="44"/>
      <c r="D38" s="44"/>
      <c r="E38" s="44"/>
      <c r="F38" s="44"/>
      <c r="G38" s="44"/>
      <c r="H38" s="44"/>
    </row>
    <row r="39" spans="2:8" ht="18.600000000000001" x14ac:dyDescent="0.3">
      <c r="B39" s="29" t="s">
        <v>62</v>
      </c>
      <c r="D39" s="30"/>
      <c r="E39" s="30"/>
      <c r="F39" s="30"/>
      <c r="G39" s="30"/>
      <c r="H39" s="30"/>
    </row>
    <row r="40" spans="2:8" ht="15.6" customHeight="1" x14ac:dyDescent="0.3">
      <c r="B40" s="38" t="s">
        <v>63</v>
      </c>
      <c r="C40" s="39"/>
      <c r="D40" s="39"/>
      <c r="E40" s="39"/>
      <c r="F40" s="39"/>
      <c r="G40" s="39"/>
      <c r="H40" s="39"/>
    </row>
    <row r="41" spans="2:8" x14ac:dyDescent="0.3">
      <c r="B41" s="39"/>
      <c r="C41" s="39"/>
      <c r="D41" s="39"/>
      <c r="E41" s="39"/>
      <c r="F41" s="39"/>
      <c r="G41" s="39"/>
      <c r="H41" s="39"/>
    </row>
    <row r="42" spans="2:8" x14ac:dyDescent="0.3">
      <c r="B42" s="39"/>
      <c r="C42" s="39"/>
      <c r="D42" s="39"/>
      <c r="E42" s="39"/>
      <c r="F42" s="39"/>
      <c r="G42" s="39"/>
      <c r="H42" s="39"/>
    </row>
    <row r="43" spans="2:8" x14ac:dyDescent="0.3">
      <c r="B43" s="39"/>
      <c r="C43" s="39"/>
      <c r="D43" s="39"/>
      <c r="E43" s="39"/>
      <c r="F43" s="39"/>
      <c r="G43" s="39"/>
      <c r="H43" s="39"/>
    </row>
    <row r="44" spans="2:8" x14ac:dyDescent="0.3">
      <c r="B44" s="39"/>
      <c r="C44" s="39"/>
      <c r="D44" s="39"/>
      <c r="E44" s="39"/>
      <c r="F44" s="39"/>
      <c r="G44" s="39"/>
      <c r="H44" s="39"/>
    </row>
    <row r="45" spans="2:8" x14ac:dyDescent="0.3">
      <c r="B45"/>
      <c r="C45"/>
      <c r="D45"/>
      <c r="E45"/>
      <c r="F45"/>
      <c r="G45"/>
      <c r="H45"/>
    </row>
    <row r="46" spans="2:8" x14ac:dyDescent="0.3">
      <c r="D46" s="30"/>
      <c r="E46" s="30"/>
      <c r="F46" s="30"/>
      <c r="G46" s="30"/>
      <c r="H46" s="30"/>
    </row>
    <row r="47" spans="2:8" x14ac:dyDescent="0.3">
      <c r="D47" s="30"/>
      <c r="E47" s="30"/>
      <c r="F47" s="30"/>
      <c r="G47" s="30"/>
      <c r="H47" s="30"/>
    </row>
  </sheetData>
  <mergeCells count="6">
    <mergeCell ref="B40:H44"/>
    <mergeCell ref="B1:H9"/>
    <mergeCell ref="B30:H31"/>
    <mergeCell ref="B32:H34"/>
    <mergeCell ref="B35:H36"/>
    <mergeCell ref="B37:H38"/>
  </mergeCells>
  <pageMargins left="0.70866141732283472" right="0.70866141732283472" top="0.74803149606299213" bottom="0.74803149606299213" header="0.31496062992125984" footer="0.31496062992125984"/>
  <pageSetup paperSize="9" scale="5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C57E3-10C1-429C-B039-986EAB30A835}">
  <sheetPr codeName="Sheet1">
    <pageSetUpPr fitToPage="1"/>
  </sheetPr>
  <dimension ref="A2:Z36"/>
  <sheetViews>
    <sheetView showGridLines="0" zoomScale="85" zoomScaleNormal="85" workbookViewId="0">
      <selection activeCell="B3" sqref="B3"/>
    </sheetView>
  </sheetViews>
  <sheetFormatPr defaultColWidth="8.88671875" defaultRowHeight="13.2" x14ac:dyDescent="0.25"/>
  <cols>
    <col min="1" max="1" width="5.109375" style="1" customWidth="1"/>
    <col min="2" max="2" width="40.109375" style="1" customWidth="1"/>
    <col min="3" max="26" width="10.44140625" style="1" customWidth="1"/>
    <col min="27" max="16384" width="8.88671875" style="1"/>
  </cols>
  <sheetData>
    <row r="2" spans="1:26" x14ac:dyDescent="0.25">
      <c r="B2" s="2" t="s">
        <v>19</v>
      </c>
    </row>
    <row r="3" spans="1:26" x14ac:dyDescent="0.25">
      <c r="A3" s="3"/>
      <c r="C3" s="3"/>
      <c r="D3" s="3"/>
      <c r="E3" s="3"/>
      <c r="F3" s="3"/>
      <c r="G3" s="3"/>
      <c r="H3" s="3"/>
      <c r="I3" s="3"/>
    </row>
    <row r="4" spans="1:26" x14ac:dyDescent="0.25">
      <c r="B4" s="4">
        <v>2023</v>
      </c>
      <c r="C4" s="5" t="s">
        <v>20</v>
      </c>
      <c r="D4" s="5"/>
      <c r="E4" s="5"/>
      <c r="F4" s="5"/>
      <c r="G4" s="5"/>
      <c r="H4" s="5"/>
      <c r="I4" s="6" t="s">
        <v>21</v>
      </c>
      <c r="J4" s="6"/>
      <c r="K4" s="6"/>
      <c r="L4" s="6"/>
      <c r="M4" s="6"/>
      <c r="N4" s="6"/>
      <c r="O4" s="7" t="s">
        <v>22</v>
      </c>
      <c r="P4" s="7"/>
      <c r="Q4" s="7"/>
      <c r="R4" s="7"/>
      <c r="S4" s="7"/>
      <c r="T4" s="7"/>
      <c r="U4" s="8" t="s">
        <v>23</v>
      </c>
      <c r="V4" s="8"/>
      <c r="W4" s="8"/>
      <c r="X4" s="8"/>
      <c r="Y4" s="8"/>
      <c r="Z4" s="8"/>
    </row>
    <row r="5" spans="1:26" x14ac:dyDescent="0.25">
      <c r="B5" s="9" t="s">
        <v>7</v>
      </c>
      <c r="C5" s="10" t="s">
        <v>0</v>
      </c>
      <c r="D5" s="10" t="s">
        <v>0</v>
      </c>
      <c r="E5" s="10" t="s">
        <v>0</v>
      </c>
      <c r="F5" s="10" t="s">
        <v>0</v>
      </c>
      <c r="G5" s="10" t="s">
        <v>18</v>
      </c>
      <c r="H5" s="10" t="s">
        <v>1</v>
      </c>
      <c r="I5" s="11" t="s">
        <v>0</v>
      </c>
      <c r="J5" s="11" t="s">
        <v>0</v>
      </c>
      <c r="K5" s="11" t="s">
        <v>0</v>
      </c>
      <c r="L5" s="11" t="s">
        <v>0</v>
      </c>
      <c r="M5" s="11" t="s">
        <v>18</v>
      </c>
      <c r="N5" s="11" t="s">
        <v>1</v>
      </c>
      <c r="O5" s="12" t="s">
        <v>0</v>
      </c>
      <c r="P5" s="12" t="s">
        <v>0</v>
      </c>
      <c r="Q5" s="12" t="s">
        <v>0</v>
      </c>
      <c r="R5" s="12" t="s">
        <v>0</v>
      </c>
      <c r="S5" s="12" t="s">
        <v>18</v>
      </c>
      <c r="T5" s="12" t="s">
        <v>1</v>
      </c>
      <c r="U5" s="13" t="s">
        <v>0</v>
      </c>
      <c r="V5" s="13" t="s">
        <v>0</v>
      </c>
      <c r="W5" s="13" t="s">
        <v>0</v>
      </c>
      <c r="X5" s="13" t="s">
        <v>0</v>
      </c>
      <c r="Y5" s="13" t="s">
        <v>18</v>
      </c>
      <c r="Z5" s="13" t="s">
        <v>1</v>
      </c>
    </row>
    <row r="6" spans="1:26" x14ac:dyDescent="0.25">
      <c r="B6" s="1" t="s">
        <v>24</v>
      </c>
      <c r="C6" s="5" t="s">
        <v>2</v>
      </c>
      <c r="D6" s="5" t="s">
        <v>5</v>
      </c>
      <c r="E6" s="5" t="s">
        <v>2</v>
      </c>
      <c r="F6" s="5" t="s">
        <v>2</v>
      </c>
      <c r="G6" s="5" t="s">
        <v>16</v>
      </c>
      <c r="H6" s="5" t="s">
        <v>2</v>
      </c>
      <c r="I6" s="6" t="s">
        <v>2</v>
      </c>
      <c r="J6" s="6" t="s">
        <v>5</v>
      </c>
      <c r="K6" s="6" t="s">
        <v>2</v>
      </c>
      <c r="L6" s="6" t="s">
        <v>2</v>
      </c>
      <c r="M6" s="6" t="s">
        <v>16</v>
      </c>
      <c r="N6" s="6" t="s">
        <v>2</v>
      </c>
      <c r="O6" s="7" t="s">
        <v>2</v>
      </c>
      <c r="P6" s="7" t="s">
        <v>5</v>
      </c>
      <c r="Q6" s="7" t="s">
        <v>2</v>
      </c>
      <c r="R6" s="7" t="s">
        <v>2</v>
      </c>
      <c r="S6" s="7" t="s">
        <v>16</v>
      </c>
      <c r="T6" s="7" t="s">
        <v>2</v>
      </c>
      <c r="U6" s="8" t="s">
        <v>2</v>
      </c>
      <c r="V6" s="8" t="s">
        <v>5</v>
      </c>
      <c r="W6" s="8" t="s">
        <v>2</v>
      </c>
      <c r="X6" s="8" t="s">
        <v>2</v>
      </c>
      <c r="Y6" s="8" t="s">
        <v>16</v>
      </c>
      <c r="Z6" s="8" t="s">
        <v>2</v>
      </c>
    </row>
    <row r="7" spans="1:26" x14ac:dyDescent="0.25">
      <c r="B7" s="1" t="s">
        <v>8</v>
      </c>
      <c r="C7" s="5" t="s">
        <v>4</v>
      </c>
      <c r="D7" s="5" t="s">
        <v>6</v>
      </c>
      <c r="E7" s="5" t="s">
        <v>4</v>
      </c>
      <c r="F7" s="5" t="s">
        <v>15</v>
      </c>
      <c r="G7" s="5" t="s">
        <v>17</v>
      </c>
      <c r="H7" s="5" t="s">
        <v>3</v>
      </c>
      <c r="I7" s="6" t="s">
        <v>4</v>
      </c>
      <c r="J7" s="6" t="s">
        <v>6</v>
      </c>
      <c r="K7" s="6" t="s">
        <v>4</v>
      </c>
      <c r="L7" s="6" t="s">
        <v>15</v>
      </c>
      <c r="M7" s="6" t="s">
        <v>17</v>
      </c>
      <c r="N7" s="6" t="s">
        <v>3</v>
      </c>
      <c r="O7" s="7" t="s">
        <v>4</v>
      </c>
      <c r="P7" s="7" t="s">
        <v>6</v>
      </c>
      <c r="Q7" s="7" t="s">
        <v>4</v>
      </c>
      <c r="R7" s="7" t="s">
        <v>15</v>
      </c>
      <c r="S7" s="7" t="s">
        <v>17</v>
      </c>
      <c r="T7" s="7" t="s">
        <v>3</v>
      </c>
      <c r="U7" s="8" t="s">
        <v>4</v>
      </c>
      <c r="V7" s="8" t="s">
        <v>6</v>
      </c>
      <c r="W7" s="8" t="s">
        <v>4</v>
      </c>
      <c r="X7" s="8" t="s">
        <v>15</v>
      </c>
      <c r="Y7" s="8" t="s">
        <v>17</v>
      </c>
      <c r="Z7" s="8" t="s">
        <v>3</v>
      </c>
    </row>
    <row r="8" spans="1:26" x14ac:dyDescent="0.25">
      <c r="B8" s="1" t="s">
        <v>9</v>
      </c>
      <c r="C8" s="5">
        <v>11</v>
      </c>
      <c r="D8" s="5">
        <v>11</v>
      </c>
      <c r="E8" s="5">
        <v>11</v>
      </c>
      <c r="F8" s="5">
        <v>10</v>
      </c>
      <c r="G8" s="5">
        <v>9</v>
      </c>
      <c r="H8" s="5">
        <v>11</v>
      </c>
      <c r="I8" s="6">
        <v>11</v>
      </c>
      <c r="J8" s="6">
        <v>11</v>
      </c>
      <c r="K8" s="6">
        <v>11</v>
      </c>
      <c r="L8" s="6">
        <v>10</v>
      </c>
      <c r="M8" s="6">
        <v>9</v>
      </c>
      <c r="N8" s="6">
        <v>11</v>
      </c>
      <c r="O8" s="7">
        <v>11</v>
      </c>
      <c r="P8" s="7">
        <v>11</v>
      </c>
      <c r="Q8" s="7">
        <v>11</v>
      </c>
      <c r="R8" s="7">
        <v>10</v>
      </c>
      <c r="S8" s="7">
        <v>9</v>
      </c>
      <c r="T8" s="7">
        <v>11</v>
      </c>
      <c r="U8" s="8">
        <v>11</v>
      </c>
      <c r="V8" s="8">
        <v>11</v>
      </c>
      <c r="W8" s="8">
        <v>11</v>
      </c>
      <c r="X8" s="8">
        <v>10</v>
      </c>
      <c r="Y8" s="8">
        <v>9</v>
      </c>
      <c r="Z8" s="8">
        <v>11</v>
      </c>
    </row>
    <row r="9" spans="1:26" x14ac:dyDescent="0.25">
      <c r="B9" s="1" t="s">
        <v>10</v>
      </c>
      <c r="C9" s="14">
        <v>2496</v>
      </c>
      <c r="D9" s="14">
        <v>2496</v>
      </c>
      <c r="E9" s="14">
        <v>2496</v>
      </c>
      <c r="F9" s="14">
        <v>1999</v>
      </c>
      <c r="G9" s="14">
        <v>1653</v>
      </c>
      <c r="H9" s="14">
        <v>2496</v>
      </c>
      <c r="I9" s="15">
        <f t="shared" ref="I9:N9" si="0">C9*0.5</f>
        <v>1248</v>
      </c>
      <c r="J9" s="15">
        <f t="shared" si="0"/>
        <v>1248</v>
      </c>
      <c r="K9" s="15">
        <f t="shared" si="0"/>
        <v>1248</v>
      </c>
      <c r="L9" s="15">
        <f t="shared" si="0"/>
        <v>999.5</v>
      </c>
      <c r="M9" s="15">
        <f t="shared" si="0"/>
        <v>826.5</v>
      </c>
      <c r="N9" s="15">
        <f t="shared" si="0"/>
        <v>1248</v>
      </c>
      <c r="O9" s="16">
        <f>C9*0.3</f>
        <v>748.8</v>
      </c>
      <c r="P9" s="16">
        <f>D9*0.3</f>
        <v>748.8</v>
      </c>
      <c r="Q9" s="16">
        <f t="shared" ref="Q9:S9" si="1">E9*0.3</f>
        <v>748.8</v>
      </c>
      <c r="R9" s="16">
        <f t="shared" si="1"/>
        <v>599.70000000000005</v>
      </c>
      <c r="S9" s="16">
        <f t="shared" si="1"/>
        <v>495.9</v>
      </c>
      <c r="T9" s="16">
        <f>H9*0.3</f>
        <v>748.8</v>
      </c>
      <c r="U9" s="17">
        <f t="shared" ref="U9:Z9" si="2">C9*0.7</f>
        <v>1747.2</v>
      </c>
      <c r="V9" s="17">
        <f t="shared" si="2"/>
        <v>1747.2</v>
      </c>
      <c r="W9" s="17">
        <f t="shared" si="2"/>
        <v>1747.2</v>
      </c>
      <c r="X9" s="17">
        <f t="shared" si="2"/>
        <v>1399.3</v>
      </c>
      <c r="Y9" s="17">
        <f t="shared" si="2"/>
        <v>1157.0999999999999</v>
      </c>
      <c r="Z9" s="17">
        <f t="shared" si="2"/>
        <v>1747.2</v>
      </c>
    </row>
    <row r="10" spans="1:26" x14ac:dyDescent="0.25">
      <c r="B10" s="1" t="s">
        <v>11</v>
      </c>
      <c r="C10" s="14">
        <f t="shared" ref="C10:G10" si="3">C9*12</f>
        <v>29952</v>
      </c>
      <c r="D10" s="14">
        <f t="shared" si="3"/>
        <v>29952</v>
      </c>
      <c r="E10" s="14">
        <f t="shared" si="3"/>
        <v>29952</v>
      </c>
      <c r="F10" s="14">
        <f t="shared" si="3"/>
        <v>23988</v>
      </c>
      <c r="G10" s="14">
        <f t="shared" si="3"/>
        <v>19836</v>
      </c>
      <c r="H10" s="14">
        <f t="shared" ref="H10:P10" si="4">H9*12</f>
        <v>29952</v>
      </c>
      <c r="I10" s="15">
        <f t="shared" si="4"/>
        <v>14976</v>
      </c>
      <c r="J10" s="15">
        <f t="shared" si="4"/>
        <v>14976</v>
      </c>
      <c r="K10" s="15">
        <f t="shared" si="4"/>
        <v>14976</v>
      </c>
      <c r="L10" s="15">
        <f t="shared" si="4"/>
        <v>11994</v>
      </c>
      <c r="M10" s="15">
        <f t="shared" si="4"/>
        <v>9918</v>
      </c>
      <c r="N10" s="15">
        <f t="shared" si="4"/>
        <v>14976</v>
      </c>
      <c r="O10" s="16">
        <f t="shared" si="4"/>
        <v>8985.6</v>
      </c>
      <c r="P10" s="16">
        <f t="shared" si="4"/>
        <v>8985.6</v>
      </c>
      <c r="Q10" s="16">
        <f t="shared" ref="Q10:S10" si="5">Q9*12</f>
        <v>8985.6</v>
      </c>
      <c r="R10" s="16">
        <f t="shared" si="5"/>
        <v>7196.4</v>
      </c>
      <c r="S10" s="16">
        <f t="shared" si="5"/>
        <v>5950.8</v>
      </c>
      <c r="T10" s="16">
        <f t="shared" ref="T10:Z10" si="6">T9*12</f>
        <v>8985.6</v>
      </c>
      <c r="U10" s="17">
        <f t="shared" si="6"/>
        <v>20966.400000000001</v>
      </c>
      <c r="V10" s="17">
        <f t="shared" si="6"/>
        <v>20966.400000000001</v>
      </c>
      <c r="W10" s="17">
        <f t="shared" si="6"/>
        <v>20966.400000000001</v>
      </c>
      <c r="X10" s="17">
        <f t="shared" si="6"/>
        <v>16791.599999999999</v>
      </c>
      <c r="Y10" s="17">
        <f t="shared" si="6"/>
        <v>13885.2</v>
      </c>
      <c r="Z10" s="17">
        <f t="shared" si="6"/>
        <v>20966.400000000001</v>
      </c>
    </row>
    <row r="11" spans="1:26" x14ac:dyDescent="0.25">
      <c r="B11" s="1" t="s">
        <v>25</v>
      </c>
      <c r="C11" s="14">
        <f t="shared" ref="C11:G11" si="7">C9/2</f>
        <v>1248</v>
      </c>
      <c r="D11" s="14">
        <f t="shared" si="7"/>
        <v>1248</v>
      </c>
      <c r="E11" s="14">
        <f t="shared" si="7"/>
        <v>1248</v>
      </c>
      <c r="F11" s="14">
        <f t="shared" si="7"/>
        <v>999.5</v>
      </c>
      <c r="G11" s="14">
        <f t="shared" si="7"/>
        <v>826.5</v>
      </c>
      <c r="H11" s="14">
        <f t="shared" ref="H11:P11" si="8">H9/2</f>
        <v>1248</v>
      </c>
      <c r="I11" s="15">
        <f t="shared" si="8"/>
        <v>624</v>
      </c>
      <c r="J11" s="15">
        <f t="shared" si="8"/>
        <v>624</v>
      </c>
      <c r="K11" s="15">
        <f t="shared" si="8"/>
        <v>624</v>
      </c>
      <c r="L11" s="15">
        <f t="shared" si="8"/>
        <v>499.75</v>
      </c>
      <c r="M11" s="15">
        <f t="shared" si="8"/>
        <v>413.25</v>
      </c>
      <c r="N11" s="15">
        <f t="shared" si="8"/>
        <v>624</v>
      </c>
      <c r="O11" s="16">
        <f t="shared" si="8"/>
        <v>374.4</v>
      </c>
      <c r="P11" s="16">
        <f t="shared" si="8"/>
        <v>374.4</v>
      </c>
      <c r="Q11" s="16">
        <f t="shared" ref="Q11:S11" si="9">Q9/2</f>
        <v>374.4</v>
      </c>
      <c r="R11" s="16">
        <f t="shared" si="9"/>
        <v>299.85000000000002</v>
      </c>
      <c r="S11" s="16">
        <f t="shared" si="9"/>
        <v>247.95</v>
      </c>
      <c r="T11" s="16">
        <f t="shared" ref="T11:Z11" si="10">T9/2</f>
        <v>374.4</v>
      </c>
      <c r="U11" s="17">
        <f t="shared" si="10"/>
        <v>873.6</v>
      </c>
      <c r="V11" s="17">
        <f t="shared" si="10"/>
        <v>873.6</v>
      </c>
      <c r="W11" s="17">
        <f t="shared" si="10"/>
        <v>873.6</v>
      </c>
      <c r="X11" s="17">
        <f t="shared" si="10"/>
        <v>699.65</v>
      </c>
      <c r="Y11" s="17">
        <f t="shared" si="10"/>
        <v>578.54999999999995</v>
      </c>
      <c r="Z11" s="17">
        <f t="shared" si="10"/>
        <v>873.6</v>
      </c>
    </row>
    <row r="12" spans="1:26" x14ac:dyDescent="0.25">
      <c r="B12" s="1" t="s">
        <v>26</v>
      </c>
      <c r="C12" s="14">
        <f t="shared" ref="C12:G12" si="11">C9/10</f>
        <v>249.6</v>
      </c>
      <c r="D12" s="14">
        <f t="shared" si="11"/>
        <v>249.6</v>
      </c>
      <c r="E12" s="14">
        <f t="shared" si="11"/>
        <v>249.6</v>
      </c>
      <c r="F12" s="14">
        <f t="shared" si="11"/>
        <v>199.9</v>
      </c>
      <c r="G12" s="14">
        <f t="shared" si="11"/>
        <v>165.3</v>
      </c>
      <c r="H12" s="14">
        <f t="shared" ref="H12:P12" si="12">H9/10</f>
        <v>249.6</v>
      </c>
      <c r="I12" s="15">
        <f t="shared" si="12"/>
        <v>124.8</v>
      </c>
      <c r="J12" s="15">
        <f t="shared" si="12"/>
        <v>124.8</v>
      </c>
      <c r="K12" s="15">
        <f t="shared" si="12"/>
        <v>124.8</v>
      </c>
      <c r="L12" s="15">
        <f t="shared" si="12"/>
        <v>99.95</v>
      </c>
      <c r="M12" s="15">
        <f t="shared" si="12"/>
        <v>82.65</v>
      </c>
      <c r="N12" s="15">
        <f t="shared" si="12"/>
        <v>124.8</v>
      </c>
      <c r="O12" s="16">
        <f t="shared" si="12"/>
        <v>74.88</v>
      </c>
      <c r="P12" s="16">
        <f t="shared" si="12"/>
        <v>74.88</v>
      </c>
      <c r="Q12" s="16">
        <f t="shared" ref="Q12:S12" si="13">Q9/10</f>
        <v>74.88</v>
      </c>
      <c r="R12" s="16">
        <f t="shared" si="13"/>
        <v>59.97</v>
      </c>
      <c r="S12" s="16">
        <f t="shared" si="13"/>
        <v>49.59</v>
      </c>
      <c r="T12" s="16">
        <f t="shared" ref="T12:Z12" si="14">T9/10</f>
        <v>74.88</v>
      </c>
      <c r="U12" s="17">
        <f t="shared" si="14"/>
        <v>174.72</v>
      </c>
      <c r="V12" s="17">
        <f t="shared" si="14"/>
        <v>174.72</v>
      </c>
      <c r="W12" s="17">
        <f t="shared" si="14"/>
        <v>174.72</v>
      </c>
      <c r="X12" s="17">
        <f t="shared" si="14"/>
        <v>139.93</v>
      </c>
      <c r="Y12" s="17">
        <f t="shared" si="14"/>
        <v>115.71</v>
      </c>
      <c r="Z12" s="17">
        <f t="shared" si="14"/>
        <v>174.72</v>
      </c>
    </row>
    <row r="13" spans="1:26" x14ac:dyDescent="0.25">
      <c r="B13" s="1" t="s">
        <v>27</v>
      </c>
      <c r="C13" s="14">
        <f t="shared" ref="C13:G13" si="15">C9*0.65</f>
        <v>1622.4</v>
      </c>
      <c r="D13" s="14">
        <f t="shared" si="15"/>
        <v>1622.4</v>
      </c>
      <c r="E13" s="14">
        <f t="shared" si="15"/>
        <v>1622.4</v>
      </c>
      <c r="F13" s="14">
        <f t="shared" si="15"/>
        <v>1299.3499999999999</v>
      </c>
      <c r="G13" s="14">
        <f t="shared" si="15"/>
        <v>1074.45</v>
      </c>
      <c r="H13" s="14">
        <f t="shared" ref="H13:P13" si="16">H9*0.65</f>
        <v>1622.4</v>
      </c>
      <c r="I13" s="15">
        <f t="shared" si="16"/>
        <v>811.2</v>
      </c>
      <c r="J13" s="15">
        <f t="shared" si="16"/>
        <v>811.2</v>
      </c>
      <c r="K13" s="15">
        <f t="shared" si="16"/>
        <v>811.2</v>
      </c>
      <c r="L13" s="15">
        <f t="shared" si="16"/>
        <v>649.67999999999995</v>
      </c>
      <c r="M13" s="15">
        <f t="shared" si="16"/>
        <v>537.23</v>
      </c>
      <c r="N13" s="15">
        <f t="shared" si="16"/>
        <v>811.2</v>
      </c>
      <c r="O13" s="16">
        <f t="shared" si="16"/>
        <v>486.72</v>
      </c>
      <c r="P13" s="16">
        <f t="shared" si="16"/>
        <v>486.72</v>
      </c>
      <c r="Q13" s="16">
        <f t="shared" ref="Q13:S13" si="17">Q9*0.65</f>
        <v>486.72</v>
      </c>
      <c r="R13" s="16">
        <f t="shared" si="17"/>
        <v>389.81</v>
      </c>
      <c r="S13" s="16">
        <f t="shared" si="17"/>
        <v>322.33999999999997</v>
      </c>
      <c r="T13" s="16">
        <f t="shared" ref="T13:Z13" si="18">T9*0.65</f>
        <v>486.72</v>
      </c>
      <c r="U13" s="17">
        <f t="shared" si="18"/>
        <v>1135.68</v>
      </c>
      <c r="V13" s="17">
        <f t="shared" si="18"/>
        <v>1135.68</v>
      </c>
      <c r="W13" s="17">
        <f t="shared" si="18"/>
        <v>1135.68</v>
      </c>
      <c r="X13" s="17">
        <f t="shared" si="18"/>
        <v>909.55</v>
      </c>
      <c r="Y13" s="17">
        <f t="shared" si="18"/>
        <v>752.12</v>
      </c>
      <c r="Z13" s="17">
        <f t="shared" si="18"/>
        <v>1135.68</v>
      </c>
    </row>
    <row r="14" spans="1:26" x14ac:dyDescent="0.25">
      <c r="B14" s="1" t="s">
        <v>28</v>
      </c>
      <c r="C14" s="14">
        <f t="shared" ref="C14:G14" si="19">C10+C11+C12+C13</f>
        <v>33072</v>
      </c>
      <c r="D14" s="14">
        <f t="shared" si="19"/>
        <v>33072</v>
      </c>
      <c r="E14" s="14">
        <f t="shared" si="19"/>
        <v>33072</v>
      </c>
      <c r="F14" s="14">
        <f t="shared" si="19"/>
        <v>26486.75</v>
      </c>
      <c r="G14" s="14">
        <f t="shared" si="19"/>
        <v>21902.25</v>
      </c>
      <c r="H14" s="14">
        <f t="shared" ref="H14:P14" si="20">H10+H11+H12+H13</f>
        <v>33072</v>
      </c>
      <c r="I14" s="15">
        <f t="shared" si="20"/>
        <v>16536</v>
      </c>
      <c r="J14" s="15">
        <f t="shared" si="20"/>
        <v>16536</v>
      </c>
      <c r="K14" s="15">
        <f t="shared" si="20"/>
        <v>16536</v>
      </c>
      <c r="L14" s="15">
        <f t="shared" si="20"/>
        <v>13243.38</v>
      </c>
      <c r="M14" s="15">
        <f t="shared" si="20"/>
        <v>10951.13</v>
      </c>
      <c r="N14" s="15">
        <f t="shared" si="20"/>
        <v>16536</v>
      </c>
      <c r="O14" s="16">
        <f t="shared" si="20"/>
        <v>9921.6</v>
      </c>
      <c r="P14" s="16">
        <f t="shared" si="20"/>
        <v>9921.6</v>
      </c>
      <c r="Q14" s="16">
        <f t="shared" ref="Q14:S14" si="21">Q10+Q11+Q12+Q13</f>
        <v>9921.6</v>
      </c>
      <c r="R14" s="16">
        <f t="shared" si="21"/>
        <v>7946.03</v>
      </c>
      <c r="S14" s="16">
        <f t="shared" si="21"/>
        <v>6570.68</v>
      </c>
      <c r="T14" s="16">
        <f t="shared" ref="T14:Z14" si="22">T10+T11+T12+T13</f>
        <v>9921.6</v>
      </c>
      <c r="U14" s="17">
        <f t="shared" si="22"/>
        <v>23150.400000000001</v>
      </c>
      <c r="V14" s="17">
        <f t="shared" si="22"/>
        <v>23150.400000000001</v>
      </c>
      <c r="W14" s="17">
        <f t="shared" si="22"/>
        <v>23150.400000000001</v>
      </c>
      <c r="X14" s="17">
        <f t="shared" si="22"/>
        <v>18540.73</v>
      </c>
      <c r="Y14" s="17">
        <f t="shared" si="22"/>
        <v>15331.58</v>
      </c>
      <c r="Z14" s="17">
        <f t="shared" si="22"/>
        <v>23150.400000000001</v>
      </c>
    </row>
    <row r="15" spans="1:26" x14ac:dyDescent="0.25">
      <c r="B15" s="1" t="s">
        <v>12</v>
      </c>
      <c r="C15" s="14">
        <f t="shared" ref="C15:G15" si="23">C14*0.2359</f>
        <v>7801.68</v>
      </c>
      <c r="D15" s="14">
        <f t="shared" si="23"/>
        <v>7801.68</v>
      </c>
      <c r="E15" s="14">
        <f t="shared" si="23"/>
        <v>7801.68</v>
      </c>
      <c r="F15" s="14">
        <f t="shared" si="23"/>
        <v>6248.22</v>
      </c>
      <c r="G15" s="14">
        <f t="shared" si="23"/>
        <v>5166.74</v>
      </c>
      <c r="H15" s="14">
        <f t="shared" ref="H15:P15" si="24">H14*0.2359</f>
        <v>7801.68</v>
      </c>
      <c r="I15" s="15">
        <f t="shared" si="24"/>
        <v>3900.84</v>
      </c>
      <c r="J15" s="15">
        <f t="shared" si="24"/>
        <v>3900.84</v>
      </c>
      <c r="K15" s="15">
        <f t="shared" si="24"/>
        <v>3900.84</v>
      </c>
      <c r="L15" s="15">
        <f t="shared" si="24"/>
        <v>3124.11</v>
      </c>
      <c r="M15" s="15">
        <f t="shared" si="24"/>
        <v>2583.37</v>
      </c>
      <c r="N15" s="15">
        <f t="shared" si="24"/>
        <v>3900.84</v>
      </c>
      <c r="O15" s="16">
        <f t="shared" si="24"/>
        <v>2340.5100000000002</v>
      </c>
      <c r="P15" s="16">
        <f t="shared" si="24"/>
        <v>2340.5100000000002</v>
      </c>
      <c r="Q15" s="16">
        <f t="shared" ref="Q15:S15" si="25">Q14*0.2359</f>
        <v>2340.5100000000002</v>
      </c>
      <c r="R15" s="16">
        <f t="shared" si="25"/>
        <v>1874.47</v>
      </c>
      <c r="S15" s="16">
        <f t="shared" si="25"/>
        <v>1550.02</v>
      </c>
      <c r="T15" s="16">
        <f t="shared" ref="T15:Z15" si="26">T14*0.2359</f>
        <v>2340.5100000000002</v>
      </c>
      <c r="U15" s="17">
        <f t="shared" si="26"/>
        <v>5461.18</v>
      </c>
      <c r="V15" s="17">
        <f t="shared" si="26"/>
        <v>5461.18</v>
      </c>
      <c r="W15" s="17">
        <f t="shared" si="26"/>
        <v>5461.18</v>
      </c>
      <c r="X15" s="17">
        <f t="shared" si="26"/>
        <v>4373.76</v>
      </c>
      <c r="Y15" s="17">
        <f t="shared" si="26"/>
        <v>3616.72</v>
      </c>
      <c r="Z15" s="17">
        <f t="shared" si="26"/>
        <v>5461.18</v>
      </c>
    </row>
    <row r="16" spans="1:26" x14ac:dyDescent="0.25">
      <c r="A16" s="18"/>
      <c r="B16" s="1" t="s">
        <v>29</v>
      </c>
      <c r="C16" s="14">
        <f t="shared" ref="C16:H16" si="27">213.36/365*169+260/365*196</f>
        <v>238.41</v>
      </c>
      <c r="D16" s="14">
        <f t="shared" si="27"/>
        <v>238.41</v>
      </c>
      <c r="E16" s="14">
        <f t="shared" si="27"/>
        <v>238.41</v>
      </c>
      <c r="F16" s="14">
        <f t="shared" si="27"/>
        <v>238.41</v>
      </c>
      <c r="G16" s="14">
        <f t="shared" si="27"/>
        <v>238.41</v>
      </c>
      <c r="H16" s="14">
        <f t="shared" si="27"/>
        <v>238.41</v>
      </c>
      <c r="I16" s="15">
        <f t="shared" ref="I16:N16" si="28">C16*0.5</f>
        <v>119.21</v>
      </c>
      <c r="J16" s="15">
        <f t="shared" si="28"/>
        <v>119.21</v>
      </c>
      <c r="K16" s="15">
        <f t="shared" si="28"/>
        <v>119.21</v>
      </c>
      <c r="L16" s="15">
        <f t="shared" si="28"/>
        <v>119.21</v>
      </c>
      <c r="M16" s="15">
        <f t="shared" si="28"/>
        <v>119.21</v>
      </c>
      <c r="N16" s="15">
        <f t="shared" si="28"/>
        <v>119.21</v>
      </c>
      <c r="O16" s="16">
        <f>C16*0.3</f>
        <v>71.52</v>
      </c>
      <c r="P16" s="16">
        <f>D16*0.3</f>
        <v>71.52</v>
      </c>
      <c r="Q16" s="16">
        <f t="shared" ref="Q16:S16" si="29">E16*0.3</f>
        <v>71.52</v>
      </c>
      <c r="R16" s="16">
        <f t="shared" si="29"/>
        <v>71.52</v>
      </c>
      <c r="S16" s="16">
        <f t="shared" si="29"/>
        <v>71.52</v>
      </c>
      <c r="T16" s="16">
        <f>H16*0.3</f>
        <v>71.52</v>
      </c>
      <c r="U16" s="17">
        <f t="shared" ref="U16:Z16" si="30">C16*0.7</f>
        <v>166.89</v>
      </c>
      <c r="V16" s="17">
        <f t="shared" si="30"/>
        <v>166.89</v>
      </c>
      <c r="W16" s="17">
        <f t="shared" si="30"/>
        <v>166.89</v>
      </c>
      <c r="X16" s="17">
        <f t="shared" si="30"/>
        <v>166.89</v>
      </c>
      <c r="Y16" s="17">
        <f t="shared" si="30"/>
        <v>166.89</v>
      </c>
      <c r="Z16" s="17">
        <f t="shared" si="30"/>
        <v>166.89</v>
      </c>
    </row>
    <row r="17" spans="2:26" x14ac:dyDescent="0.25">
      <c r="B17" s="1" t="s">
        <v>13</v>
      </c>
      <c r="C17" s="14">
        <f t="shared" ref="C17:G17" si="31">C14+C15+C16</f>
        <v>41112.089999999997</v>
      </c>
      <c r="D17" s="14">
        <f t="shared" si="31"/>
        <v>41112.089999999997</v>
      </c>
      <c r="E17" s="14">
        <f t="shared" si="31"/>
        <v>41112.089999999997</v>
      </c>
      <c r="F17" s="14">
        <f t="shared" si="31"/>
        <v>32973.379999999997</v>
      </c>
      <c r="G17" s="14">
        <f t="shared" si="31"/>
        <v>27307.4</v>
      </c>
      <c r="H17" s="14">
        <f t="shared" ref="H17:P17" si="32">H14+H15+H16</f>
        <v>41112.089999999997</v>
      </c>
      <c r="I17" s="15">
        <f t="shared" si="32"/>
        <v>20556.05</v>
      </c>
      <c r="J17" s="15">
        <f t="shared" si="32"/>
        <v>20556.05</v>
      </c>
      <c r="K17" s="15">
        <f t="shared" si="32"/>
        <v>20556.05</v>
      </c>
      <c r="L17" s="15">
        <f t="shared" si="32"/>
        <v>16486.7</v>
      </c>
      <c r="M17" s="15">
        <f t="shared" si="32"/>
        <v>13653.71</v>
      </c>
      <c r="N17" s="15">
        <f t="shared" si="32"/>
        <v>20556.05</v>
      </c>
      <c r="O17" s="16">
        <f t="shared" si="32"/>
        <v>12333.63</v>
      </c>
      <c r="P17" s="16">
        <f t="shared" si="32"/>
        <v>12333.63</v>
      </c>
      <c r="Q17" s="16">
        <f t="shared" ref="Q17:S17" si="33">Q14+Q15+Q16</f>
        <v>12333.63</v>
      </c>
      <c r="R17" s="16">
        <f t="shared" si="33"/>
        <v>9892.02</v>
      </c>
      <c r="S17" s="16">
        <f t="shared" si="33"/>
        <v>8192.2199999999993</v>
      </c>
      <c r="T17" s="16">
        <f t="shared" ref="T17:Z17" si="34">T14+T15+T16</f>
        <v>12333.63</v>
      </c>
      <c r="U17" s="17">
        <f t="shared" si="34"/>
        <v>28778.47</v>
      </c>
      <c r="V17" s="17">
        <f t="shared" si="34"/>
        <v>28778.47</v>
      </c>
      <c r="W17" s="17">
        <f t="shared" si="34"/>
        <v>28778.47</v>
      </c>
      <c r="X17" s="17">
        <f t="shared" si="34"/>
        <v>23081.38</v>
      </c>
      <c r="Y17" s="17">
        <f t="shared" si="34"/>
        <v>19115.189999999999</v>
      </c>
      <c r="Z17" s="17">
        <f t="shared" si="34"/>
        <v>28778.47</v>
      </c>
    </row>
    <row r="18" spans="2:26" x14ac:dyDescent="0.25">
      <c r="B18" s="1" t="s">
        <v>14</v>
      </c>
      <c r="C18" s="14">
        <f>ROUND(C17/12,0)</f>
        <v>3426</v>
      </c>
      <c r="D18" s="14">
        <f t="shared" ref="D18:Z18" si="35">ROUND(D17/12,0)</f>
        <v>3426</v>
      </c>
      <c r="E18" s="14">
        <f t="shared" si="35"/>
        <v>3426</v>
      </c>
      <c r="F18" s="14">
        <f t="shared" si="35"/>
        <v>2748</v>
      </c>
      <c r="G18" s="14">
        <f t="shared" si="35"/>
        <v>2276</v>
      </c>
      <c r="H18" s="14">
        <f t="shared" si="35"/>
        <v>3426</v>
      </c>
      <c r="I18" s="15">
        <f t="shared" si="35"/>
        <v>1713</v>
      </c>
      <c r="J18" s="15">
        <f t="shared" si="35"/>
        <v>1713</v>
      </c>
      <c r="K18" s="15">
        <f t="shared" si="35"/>
        <v>1713</v>
      </c>
      <c r="L18" s="15">
        <f t="shared" si="35"/>
        <v>1374</v>
      </c>
      <c r="M18" s="15">
        <f t="shared" si="35"/>
        <v>1138</v>
      </c>
      <c r="N18" s="15">
        <f t="shared" si="35"/>
        <v>1713</v>
      </c>
      <c r="O18" s="16">
        <f t="shared" si="35"/>
        <v>1028</v>
      </c>
      <c r="P18" s="16">
        <f t="shared" si="35"/>
        <v>1028</v>
      </c>
      <c r="Q18" s="16">
        <f t="shared" si="35"/>
        <v>1028</v>
      </c>
      <c r="R18" s="16">
        <f t="shared" si="35"/>
        <v>824</v>
      </c>
      <c r="S18" s="16">
        <f t="shared" si="35"/>
        <v>683</v>
      </c>
      <c r="T18" s="16">
        <f t="shared" si="35"/>
        <v>1028</v>
      </c>
      <c r="U18" s="17">
        <f t="shared" si="35"/>
        <v>2398</v>
      </c>
      <c r="V18" s="17">
        <f t="shared" si="35"/>
        <v>2398</v>
      </c>
      <c r="W18" s="17">
        <f t="shared" si="35"/>
        <v>2398</v>
      </c>
      <c r="X18" s="17">
        <f t="shared" si="35"/>
        <v>1923</v>
      </c>
      <c r="Y18" s="17">
        <f t="shared" si="35"/>
        <v>1593</v>
      </c>
      <c r="Z18" s="17">
        <f t="shared" si="35"/>
        <v>2398</v>
      </c>
    </row>
    <row r="20" spans="2:26" x14ac:dyDescent="0.25">
      <c r="M20" s="1" t="s">
        <v>31</v>
      </c>
    </row>
    <row r="22" spans="2:26" x14ac:dyDescent="0.25">
      <c r="B22" s="4">
        <v>2024</v>
      </c>
      <c r="C22" s="5" t="s">
        <v>20</v>
      </c>
      <c r="D22" s="5"/>
      <c r="E22" s="5"/>
      <c r="F22" s="5"/>
      <c r="G22" s="5"/>
      <c r="H22" s="5"/>
      <c r="I22" s="6" t="s">
        <v>21</v>
      </c>
      <c r="J22" s="6"/>
      <c r="K22" s="6"/>
      <c r="L22" s="6"/>
      <c r="M22" s="6"/>
      <c r="N22" s="6"/>
      <c r="O22" s="7" t="s">
        <v>22</v>
      </c>
      <c r="P22" s="7"/>
      <c r="Q22" s="7"/>
      <c r="R22" s="7"/>
      <c r="S22" s="7"/>
      <c r="T22" s="7"/>
      <c r="U22" s="8" t="s">
        <v>23</v>
      </c>
      <c r="V22" s="8"/>
      <c r="W22" s="8"/>
      <c r="X22" s="8"/>
      <c r="Y22" s="8"/>
      <c r="Z22" s="8"/>
    </row>
    <row r="23" spans="2:26" x14ac:dyDescent="0.25">
      <c r="B23" s="9" t="s">
        <v>7</v>
      </c>
      <c r="C23" s="5" t="s">
        <v>0</v>
      </c>
      <c r="D23" s="5" t="s">
        <v>0</v>
      </c>
      <c r="E23" s="5" t="s">
        <v>0</v>
      </c>
      <c r="F23" s="5" t="s">
        <v>0</v>
      </c>
      <c r="G23" s="5" t="s">
        <v>18</v>
      </c>
      <c r="H23" s="5" t="s">
        <v>1</v>
      </c>
      <c r="I23" s="6" t="s">
        <v>0</v>
      </c>
      <c r="J23" s="6" t="s">
        <v>0</v>
      </c>
      <c r="K23" s="6" t="s">
        <v>0</v>
      </c>
      <c r="L23" s="6" t="s">
        <v>0</v>
      </c>
      <c r="M23" s="6" t="s">
        <v>18</v>
      </c>
      <c r="N23" s="6" t="s">
        <v>1</v>
      </c>
      <c r="O23" s="7" t="s">
        <v>0</v>
      </c>
      <c r="P23" s="7" t="s">
        <v>0</v>
      </c>
      <c r="Q23" s="7" t="s">
        <v>0</v>
      </c>
      <c r="R23" s="7" t="s">
        <v>0</v>
      </c>
      <c r="S23" s="7" t="s">
        <v>18</v>
      </c>
      <c r="T23" s="7" t="s">
        <v>1</v>
      </c>
      <c r="U23" s="8" t="s">
        <v>0</v>
      </c>
      <c r="V23" s="8" t="s">
        <v>0</v>
      </c>
      <c r="W23" s="8" t="s">
        <v>0</v>
      </c>
      <c r="X23" s="8" t="s">
        <v>0</v>
      </c>
      <c r="Y23" s="8" t="s">
        <v>18</v>
      </c>
      <c r="Z23" s="8" t="s">
        <v>1</v>
      </c>
    </row>
    <row r="24" spans="2:26" x14ac:dyDescent="0.25">
      <c r="B24" s="1" t="s">
        <v>24</v>
      </c>
      <c r="C24" s="5" t="s">
        <v>2</v>
      </c>
      <c r="D24" s="5" t="s">
        <v>5</v>
      </c>
      <c r="E24" s="5" t="s">
        <v>2</v>
      </c>
      <c r="F24" s="5" t="s">
        <v>2</v>
      </c>
      <c r="G24" s="5" t="s">
        <v>16</v>
      </c>
      <c r="H24" s="5" t="s">
        <v>2</v>
      </c>
      <c r="I24" s="6" t="s">
        <v>2</v>
      </c>
      <c r="J24" s="6" t="s">
        <v>5</v>
      </c>
      <c r="K24" s="6" t="s">
        <v>2</v>
      </c>
      <c r="L24" s="6" t="s">
        <v>2</v>
      </c>
      <c r="M24" s="6" t="s">
        <v>16</v>
      </c>
      <c r="N24" s="6" t="s">
        <v>2</v>
      </c>
      <c r="O24" s="7" t="s">
        <v>2</v>
      </c>
      <c r="P24" s="7" t="s">
        <v>5</v>
      </c>
      <c r="Q24" s="7" t="s">
        <v>2</v>
      </c>
      <c r="R24" s="7" t="s">
        <v>2</v>
      </c>
      <c r="S24" s="7" t="s">
        <v>16</v>
      </c>
      <c r="T24" s="7" t="s">
        <v>2</v>
      </c>
      <c r="U24" s="8" t="s">
        <v>2</v>
      </c>
      <c r="V24" s="8" t="s">
        <v>5</v>
      </c>
      <c r="W24" s="8" t="s">
        <v>2</v>
      </c>
      <c r="X24" s="8" t="s">
        <v>2</v>
      </c>
      <c r="Y24" s="8" t="s">
        <v>16</v>
      </c>
      <c r="Z24" s="8" t="s">
        <v>2</v>
      </c>
    </row>
    <row r="25" spans="2:26" x14ac:dyDescent="0.25">
      <c r="B25" s="1" t="s">
        <v>8</v>
      </c>
      <c r="C25" s="5" t="s">
        <v>4</v>
      </c>
      <c r="D25" s="5" t="s">
        <v>6</v>
      </c>
      <c r="E25" s="5" t="s">
        <v>4</v>
      </c>
      <c r="F25" s="5" t="s">
        <v>15</v>
      </c>
      <c r="G25" s="5" t="s">
        <v>17</v>
      </c>
      <c r="H25" s="5" t="s">
        <v>3</v>
      </c>
      <c r="I25" s="6" t="s">
        <v>4</v>
      </c>
      <c r="J25" s="6" t="s">
        <v>6</v>
      </c>
      <c r="K25" s="6" t="s">
        <v>4</v>
      </c>
      <c r="L25" s="6" t="s">
        <v>15</v>
      </c>
      <c r="M25" s="6" t="s">
        <v>17</v>
      </c>
      <c r="N25" s="6" t="s">
        <v>3</v>
      </c>
      <c r="O25" s="7" t="s">
        <v>4</v>
      </c>
      <c r="P25" s="7" t="s">
        <v>6</v>
      </c>
      <c r="Q25" s="7" t="s">
        <v>4</v>
      </c>
      <c r="R25" s="7" t="s">
        <v>15</v>
      </c>
      <c r="S25" s="7" t="s">
        <v>17</v>
      </c>
      <c r="T25" s="7" t="s">
        <v>3</v>
      </c>
      <c r="U25" s="8" t="s">
        <v>4</v>
      </c>
      <c r="V25" s="8" t="s">
        <v>6</v>
      </c>
      <c r="W25" s="8" t="s">
        <v>4</v>
      </c>
      <c r="X25" s="8" t="s">
        <v>15</v>
      </c>
      <c r="Y25" s="8" t="s">
        <v>17</v>
      </c>
      <c r="Z25" s="8" t="s">
        <v>3</v>
      </c>
    </row>
    <row r="26" spans="2:26" x14ac:dyDescent="0.25">
      <c r="B26" s="1" t="s">
        <v>9</v>
      </c>
      <c r="C26" s="5">
        <v>11</v>
      </c>
      <c r="D26" s="5">
        <v>11</v>
      </c>
      <c r="E26" s="5">
        <v>11</v>
      </c>
      <c r="F26" s="5">
        <v>10</v>
      </c>
      <c r="G26" s="5">
        <v>9</v>
      </c>
      <c r="H26" s="5">
        <v>11</v>
      </c>
      <c r="I26" s="6">
        <v>11</v>
      </c>
      <c r="J26" s="6">
        <v>11</v>
      </c>
      <c r="K26" s="6">
        <v>11</v>
      </c>
      <c r="L26" s="6">
        <v>10</v>
      </c>
      <c r="M26" s="6">
        <v>9</v>
      </c>
      <c r="N26" s="6">
        <v>11</v>
      </c>
      <c r="O26" s="7">
        <v>11</v>
      </c>
      <c r="P26" s="7">
        <v>11</v>
      </c>
      <c r="Q26" s="7">
        <v>11</v>
      </c>
      <c r="R26" s="7">
        <v>10</v>
      </c>
      <c r="S26" s="7">
        <v>9</v>
      </c>
      <c r="T26" s="7">
        <v>11</v>
      </c>
      <c r="U26" s="8">
        <v>11</v>
      </c>
      <c r="V26" s="8">
        <v>11</v>
      </c>
      <c r="W26" s="8">
        <v>11</v>
      </c>
      <c r="X26" s="8">
        <v>10</v>
      </c>
      <c r="Y26" s="8">
        <v>9</v>
      </c>
      <c r="Z26" s="8">
        <v>11</v>
      </c>
    </row>
    <row r="27" spans="2:26" x14ac:dyDescent="0.25">
      <c r="B27" s="1" t="s">
        <v>30</v>
      </c>
      <c r="C27" s="14">
        <v>2645</v>
      </c>
      <c r="D27" s="14">
        <v>2645</v>
      </c>
      <c r="E27" s="14">
        <v>2645</v>
      </c>
      <c r="F27" s="14">
        <v>2118</v>
      </c>
      <c r="G27" s="14">
        <v>1752</v>
      </c>
      <c r="H27" s="14">
        <v>2645</v>
      </c>
      <c r="I27" s="15">
        <f>C27*0.5</f>
        <v>1322.5</v>
      </c>
      <c r="J27" s="15">
        <f t="shared" ref="J27:N27" si="36">D27*0.5</f>
        <v>1322.5</v>
      </c>
      <c r="K27" s="15">
        <f t="shared" si="36"/>
        <v>1322.5</v>
      </c>
      <c r="L27" s="15">
        <f t="shared" si="36"/>
        <v>1059</v>
      </c>
      <c r="M27" s="15">
        <f t="shared" si="36"/>
        <v>876</v>
      </c>
      <c r="N27" s="15">
        <f t="shared" si="36"/>
        <v>1322.5</v>
      </c>
      <c r="O27" s="16">
        <f>C27*0.3</f>
        <v>793.5</v>
      </c>
      <c r="P27" s="16">
        <f t="shared" ref="P27:T27" si="37">D27*0.3</f>
        <v>793.5</v>
      </c>
      <c r="Q27" s="16">
        <f t="shared" si="37"/>
        <v>793.5</v>
      </c>
      <c r="R27" s="16">
        <f t="shared" si="37"/>
        <v>635.4</v>
      </c>
      <c r="S27" s="16">
        <f t="shared" si="37"/>
        <v>525.6</v>
      </c>
      <c r="T27" s="16">
        <f t="shared" si="37"/>
        <v>793.5</v>
      </c>
      <c r="U27" s="17">
        <f>C27*0.7</f>
        <v>1851.5</v>
      </c>
      <c r="V27" s="17">
        <f t="shared" ref="V27:Z27" si="38">D27*0.7</f>
        <v>1851.5</v>
      </c>
      <c r="W27" s="17">
        <f t="shared" si="38"/>
        <v>1851.5</v>
      </c>
      <c r="X27" s="17">
        <f t="shared" si="38"/>
        <v>1482.6</v>
      </c>
      <c r="Y27" s="17">
        <f t="shared" si="38"/>
        <v>1226.4000000000001</v>
      </c>
      <c r="Z27" s="17">
        <f t="shared" si="38"/>
        <v>1851.5</v>
      </c>
    </row>
    <row r="28" spans="2:26" x14ac:dyDescent="0.25">
      <c r="B28" s="1" t="s">
        <v>11</v>
      </c>
      <c r="C28" s="14">
        <f t="shared" ref="C28:Z28" si="39">C27*12</f>
        <v>31740</v>
      </c>
      <c r="D28" s="14">
        <f t="shared" si="39"/>
        <v>31740</v>
      </c>
      <c r="E28" s="14">
        <f t="shared" si="39"/>
        <v>31740</v>
      </c>
      <c r="F28" s="14">
        <f t="shared" si="39"/>
        <v>25416</v>
      </c>
      <c r="G28" s="14">
        <f t="shared" si="39"/>
        <v>21024</v>
      </c>
      <c r="H28" s="14">
        <f t="shared" si="39"/>
        <v>31740</v>
      </c>
      <c r="I28" s="15">
        <f t="shared" si="39"/>
        <v>15870</v>
      </c>
      <c r="J28" s="15">
        <f t="shared" si="39"/>
        <v>15870</v>
      </c>
      <c r="K28" s="15">
        <f t="shared" si="39"/>
        <v>15870</v>
      </c>
      <c r="L28" s="15">
        <f t="shared" si="39"/>
        <v>12708</v>
      </c>
      <c r="M28" s="15">
        <f t="shared" si="39"/>
        <v>10512</v>
      </c>
      <c r="N28" s="15">
        <f t="shared" si="39"/>
        <v>15870</v>
      </c>
      <c r="O28" s="16">
        <f t="shared" si="39"/>
        <v>9522</v>
      </c>
      <c r="P28" s="16">
        <f t="shared" si="39"/>
        <v>9522</v>
      </c>
      <c r="Q28" s="16">
        <f t="shared" si="39"/>
        <v>9522</v>
      </c>
      <c r="R28" s="16">
        <f t="shared" si="39"/>
        <v>7624.8</v>
      </c>
      <c r="S28" s="16">
        <f t="shared" si="39"/>
        <v>6307.2</v>
      </c>
      <c r="T28" s="16">
        <f t="shared" si="39"/>
        <v>9522</v>
      </c>
      <c r="U28" s="17">
        <f t="shared" si="39"/>
        <v>22218</v>
      </c>
      <c r="V28" s="17">
        <f t="shared" si="39"/>
        <v>22218</v>
      </c>
      <c r="W28" s="17">
        <f t="shared" si="39"/>
        <v>22218</v>
      </c>
      <c r="X28" s="17">
        <f t="shared" si="39"/>
        <v>17791.2</v>
      </c>
      <c r="Y28" s="17">
        <f t="shared" si="39"/>
        <v>14716.8</v>
      </c>
      <c r="Z28" s="17">
        <f t="shared" si="39"/>
        <v>22218</v>
      </c>
    </row>
    <row r="29" spans="2:26" x14ac:dyDescent="0.25">
      <c r="B29" s="1" t="s">
        <v>25</v>
      </c>
      <c r="C29" s="14">
        <f t="shared" ref="C29:Z29" si="40">C27/2</f>
        <v>1322.5</v>
      </c>
      <c r="D29" s="14">
        <f t="shared" si="40"/>
        <v>1322.5</v>
      </c>
      <c r="E29" s="14">
        <f t="shared" si="40"/>
        <v>1322.5</v>
      </c>
      <c r="F29" s="14">
        <f t="shared" si="40"/>
        <v>1059</v>
      </c>
      <c r="G29" s="14">
        <f t="shared" si="40"/>
        <v>876</v>
      </c>
      <c r="H29" s="14">
        <f t="shared" si="40"/>
        <v>1322.5</v>
      </c>
      <c r="I29" s="15">
        <f t="shared" si="40"/>
        <v>661.25</v>
      </c>
      <c r="J29" s="15">
        <f t="shared" si="40"/>
        <v>661.25</v>
      </c>
      <c r="K29" s="15">
        <f t="shared" si="40"/>
        <v>661.25</v>
      </c>
      <c r="L29" s="15">
        <f t="shared" si="40"/>
        <v>529.5</v>
      </c>
      <c r="M29" s="15">
        <f t="shared" si="40"/>
        <v>438</v>
      </c>
      <c r="N29" s="15">
        <f t="shared" si="40"/>
        <v>661.25</v>
      </c>
      <c r="O29" s="16">
        <f t="shared" si="40"/>
        <v>396.75</v>
      </c>
      <c r="P29" s="16">
        <f t="shared" si="40"/>
        <v>396.75</v>
      </c>
      <c r="Q29" s="16">
        <f t="shared" si="40"/>
        <v>396.75</v>
      </c>
      <c r="R29" s="16">
        <f t="shared" si="40"/>
        <v>317.7</v>
      </c>
      <c r="S29" s="16">
        <f t="shared" si="40"/>
        <v>262.8</v>
      </c>
      <c r="T29" s="16">
        <f t="shared" si="40"/>
        <v>396.75</v>
      </c>
      <c r="U29" s="17">
        <f t="shared" si="40"/>
        <v>925.75</v>
      </c>
      <c r="V29" s="17">
        <f t="shared" si="40"/>
        <v>925.75</v>
      </c>
      <c r="W29" s="17">
        <f t="shared" si="40"/>
        <v>925.75</v>
      </c>
      <c r="X29" s="17">
        <f t="shared" si="40"/>
        <v>741.3</v>
      </c>
      <c r="Y29" s="17">
        <f t="shared" si="40"/>
        <v>613.20000000000005</v>
      </c>
      <c r="Z29" s="17">
        <f t="shared" si="40"/>
        <v>925.75</v>
      </c>
    </row>
    <row r="30" spans="2:26" x14ac:dyDescent="0.25">
      <c r="B30" s="1" t="s">
        <v>26</v>
      </c>
      <c r="C30" s="14">
        <f t="shared" ref="C30:Z30" si="41">C27/10</f>
        <v>264.5</v>
      </c>
      <c r="D30" s="14">
        <f t="shared" si="41"/>
        <v>264.5</v>
      </c>
      <c r="E30" s="14">
        <f t="shared" si="41"/>
        <v>264.5</v>
      </c>
      <c r="F30" s="14">
        <f t="shared" si="41"/>
        <v>211.8</v>
      </c>
      <c r="G30" s="14">
        <f t="shared" si="41"/>
        <v>175.2</v>
      </c>
      <c r="H30" s="14">
        <f t="shared" si="41"/>
        <v>264.5</v>
      </c>
      <c r="I30" s="15">
        <f t="shared" si="41"/>
        <v>132.25</v>
      </c>
      <c r="J30" s="15">
        <f t="shared" si="41"/>
        <v>132.25</v>
      </c>
      <c r="K30" s="15">
        <f t="shared" si="41"/>
        <v>132.25</v>
      </c>
      <c r="L30" s="15">
        <f t="shared" si="41"/>
        <v>105.9</v>
      </c>
      <c r="M30" s="15">
        <f t="shared" si="41"/>
        <v>87.6</v>
      </c>
      <c r="N30" s="15">
        <f t="shared" si="41"/>
        <v>132.25</v>
      </c>
      <c r="O30" s="16">
        <f t="shared" si="41"/>
        <v>79.349999999999994</v>
      </c>
      <c r="P30" s="16">
        <f t="shared" si="41"/>
        <v>79.349999999999994</v>
      </c>
      <c r="Q30" s="16">
        <f t="shared" si="41"/>
        <v>79.349999999999994</v>
      </c>
      <c r="R30" s="16">
        <f t="shared" si="41"/>
        <v>63.54</v>
      </c>
      <c r="S30" s="16">
        <f t="shared" si="41"/>
        <v>52.56</v>
      </c>
      <c r="T30" s="16">
        <f t="shared" si="41"/>
        <v>79.349999999999994</v>
      </c>
      <c r="U30" s="17">
        <f t="shared" si="41"/>
        <v>185.15</v>
      </c>
      <c r="V30" s="17">
        <f t="shared" si="41"/>
        <v>185.15</v>
      </c>
      <c r="W30" s="17">
        <f t="shared" si="41"/>
        <v>185.15</v>
      </c>
      <c r="X30" s="17">
        <f t="shared" si="41"/>
        <v>148.26</v>
      </c>
      <c r="Y30" s="17">
        <f t="shared" si="41"/>
        <v>122.64</v>
      </c>
      <c r="Z30" s="17">
        <f t="shared" si="41"/>
        <v>185.15</v>
      </c>
    </row>
    <row r="31" spans="2:26" x14ac:dyDescent="0.25">
      <c r="B31" s="1" t="s">
        <v>27</v>
      </c>
      <c r="C31" s="14">
        <f t="shared" ref="C31:Z31" si="42">C27*0.65</f>
        <v>1719.25</v>
      </c>
      <c r="D31" s="14">
        <f t="shared" si="42"/>
        <v>1719.25</v>
      </c>
      <c r="E31" s="14">
        <f t="shared" si="42"/>
        <v>1719.25</v>
      </c>
      <c r="F31" s="14">
        <f t="shared" si="42"/>
        <v>1376.7</v>
      </c>
      <c r="G31" s="14">
        <f t="shared" si="42"/>
        <v>1138.8</v>
      </c>
      <c r="H31" s="14">
        <f t="shared" si="42"/>
        <v>1719.25</v>
      </c>
      <c r="I31" s="15">
        <f t="shared" si="42"/>
        <v>859.63</v>
      </c>
      <c r="J31" s="15">
        <f t="shared" si="42"/>
        <v>859.63</v>
      </c>
      <c r="K31" s="15">
        <f t="shared" si="42"/>
        <v>859.63</v>
      </c>
      <c r="L31" s="15">
        <f t="shared" si="42"/>
        <v>688.35</v>
      </c>
      <c r="M31" s="15">
        <f t="shared" si="42"/>
        <v>569.4</v>
      </c>
      <c r="N31" s="15">
        <f t="shared" si="42"/>
        <v>859.63</v>
      </c>
      <c r="O31" s="16">
        <f t="shared" si="42"/>
        <v>515.78</v>
      </c>
      <c r="P31" s="16">
        <f t="shared" si="42"/>
        <v>515.78</v>
      </c>
      <c r="Q31" s="16">
        <f t="shared" si="42"/>
        <v>515.78</v>
      </c>
      <c r="R31" s="16">
        <f t="shared" si="42"/>
        <v>413.01</v>
      </c>
      <c r="S31" s="16">
        <f t="shared" si="42"/>
        <v>341.64</v>
      </c>
      <c r="T31" s="16">
        <f t="shared" si="42"/>
        <v>515.78</v>
      </c>
      <c r="U31" s="17">
        <f t="shared" si="42"/>
        <v>1203.48</v>
      </c>
      <c r="V31" s="17">
        <f t="shared" si="42"/>
        <v>1203.48</v>
      </c>
      <c r="W31" s="17">
        <f t="shared" si="42"/>
        <v>1203.48</v>
      </c>
      <c r="X31" s="17">
        <f t="shared" si="42"/>
        <v>963.69</v>
      </c>
      <c r="Y31" s="17">
        <f t="shared" si="42"/>
        <v>797.16</v>
      </c>
      <c r="Z31" s="17">
        <f t="shared" si="42"/>
        <v>1203.48</v>
      </c>
    </row>
    <row r="32" spans="2:26" x14ac:dyDescent="0.25">
      <c r="B32" s="1" t="s">
        <v>28</v>
      </c>
      <c r="C32" s="14">
        <f t="shared" ref="C32:Z32" si="43">C28+C29+C30+C31</f>
        <v>35046.25</v>
      </c>
      <c r="D32" s="14">
        <f t="shared" si="43"/>
        <v>35046.25</v>
      </c>
      <c r="E32" s="14">
        <f t="shared" si="43"/>
        <v>35046.25</v>
      </c>
      <c r="F32" s="14">
        <f t="shared" si="43"/>
        <v>28063.5</v>
      </c>
      <c r="G32" s="14">
        <f t="shared" si="43"/>
        <v>23214</v>
      </c>
      <c r="H32" s="14">
        <f t="shared" si="43"/>
        <v>35046.25</v>
      </c>
      <c r="I32" s="15">
        <f t="shared" si="43"/>
        <v>17523.13</v>
      </c>
      <c r="J32" s="15">
        <f t="shared" si="43"/>
        <v>17523.13</v>
      </c>
      <c r="K32" s="15">
        <f t="shared" si="43"/>
        <v>17523.13</v>
      </c>
      <c r="L32" s="15">
        <f t="shared" si="43"/>
        <v>14031.75</v>
      </c>
      <c r="M32" s="15">
        <f t="shared" si="43"/>
        <v>11607</v>
      </c>
      <c r="N32" s="15">
        <f t="shared" si="43"/>
        <v>17523.13</v>
      </c>
      <c r="O32" s="16">
        <f t="shared" si="43"/>
        <v>10513.88</v>
      </c>
      <c r="P32" s="16">
        <f t="shared" si="43"/>
        <v>10513.88</v>
      </c>
      <c r="Q32" s="16">
        <f t="shared" si="43"/>
        <v>10513.88</v>
      </c>
      <c r="R32" s="16">
        <f t="shared" si="43"/>
        <v>8419.0499999999993</v>
      </c>
      <c r="S32" s="16">
        <f t="shared" si="43"/>
        <v>6964.2</v>
      </c>
      <c r="T32" s="16">
        <f t="shared" si="43"/>
        <v>10513.88</v>
      </c>
      <c r="U32" s="17">
        <f t="shared" si="43"/>
        <v>24532.38</v>
      </c>
      <c r="V32" s="17">
        <f t="shared" si="43"/>
        <v>24532.38</v>
      </c>
      <c r="W32" s="17">
        <f t="shared" si="43"/>
        <v>24532.38</v>
      </c>
      <c r="X32" s="17">
        <f t="shared" si="43"/>
        <v>19644.45</v>
      </c>
      <c r="Y32" s="17">
        <f t="shared" si="43"/>
        <v>16249.8</v>
      </c>
      <c r="Z32" s="17">
        <f t="shared" si="43"/>
        <v>24532.38</v>
      </c>
    </row>
    <row r="33" spans="2:26" x14ac:dyDescent="0.25">
      <c r="B33" s="1" t="s">
        <v>12</v>
      </c>
      <c r="C33" s="14">
        <f t="shared" ref="C33:Z33" si="44">C32*0.2359</f>
        <v>8267.41</v>
      </c>
      <c r="D33" s="14">
        <f t="shared" si="44"/>
        <v>8267.41</v>
      </c>
      <c r="E33" s="14">
        <f t="shared" si="44"/>
        <v>8267.41</v>
      </c>
      <c r="F33" s="14">
        <f t="shared" si="44"/>
        <v>6620.18</v>
      </c>
      <c r="G33" s="14">
        <f t="shared" si="44"/>
        <v>5476.18</v>
      </c>
      <c r="H33" s="14">
        <f t="shared" si="44"/>
        <v>8267.41</v>
      </c>
      <c r="I33" s="15">
        <f t="shared" si="44"/>
        <v>4133.71</v>
      </c>
      <c r="J33" s="15">
        <f t="shared" si="44"/>
        <v>4133.71</v>
      </c>
      <c r="K33" s="15">
        <f t="shared" si="44"/>
        <v>4133.71</v>
      </c>
      <c r="L33" s="15">
        <f t="shared" si="44"/>
        <v>3310.09</v>
      </c>
      <c r="M33" s="15">
        <f t="shared" si="44"/>
        <v>2738.09</v>
      </c>
      <c r="N33" s="15">
        <f t="shared" si="44"/>
        <v>4133.71</v>
      </c>
      <c r="O33" s="16">
        <f t="shared" si="44"/>
        <v>2480.2199999999998</v>
      </c>
      <c r="P33" s="16">
        <f t="shared" si="44"/>
        <v>2480.2199999999998</v>
      </c>
      <c r="Q33" s="16">
        <f t="shared" si="44"/>
        <v>2480.2199999999998</v>
      </c>
      <c r="R33" s="16">
        <f t="shared" si="44"/>
        <v>1986.05</v>
      </c>
      <c r="S33" s="16">
        <f t="shared" si="44"/>
        <v>1642.85</v>
      </c>
      <c r="T33" s="16">
        <f t="shared" si="44"/>
        <v>2480.2199999999998</v>
      </c>
      <c r="U33" s="17">
        <f t="shared" si="44"/>
        <v>5787.19</v>
      </c>
      <c r="V33" s="17">
        <f t="shared" si="44"/>
        <v>5787.19</v>
      </c>
      <c r="W33" s="17">
        <f t="shared" si="44"/>
        <v>5787.19</v>
      </c>
      <c r="X33" s="17">
        <f t="shared" si="44"/>
        <v>4634.13</v>
      </c>
      <c r="Y33" s="17">
        <f t="shared" si="44"/>
        <v>3833.33</v>
      </c>
      <c r="Z33" s="17">
        <f t="shared" si="44"/>
        <v>5787.19</v>
      </c>
    </row>
    <row r="34" spans="2:26" x14ac:dyDescent="0.25">
      <c r="B34" s="1" t="s">
        <v>29</v>
      </c>
      <c r="C34" s="14">
        <f>260/366*170+700/366*196</f>
        <v>495.63</v>
      </c>
      <c r="D34" s="14">
        <f t="shared" ref="D34:H34" si="45">260/366*170+700/366*196</f>
        <v>495.63</v>
      </c>
      <c r="E34" s="14">
        <f t="shared" si="45"/>
        <v>495.63</v>
      </c>
      <c r="F34" s="14">
        <f t="shared" si="45"/>
        <v>495.63</v>
      </c>
      <c r="G34" s="14">
        <f t="shared" si="45"/>
        <v>495.63</v>
      </c>
      <c r="H34" s="14">
        <f t="shared" si="45"/>
        <v>495.63</v>
      </c>
      <c r="I34" s="15">
        <f>C34*0.5</f>
        <v>247.82</v>
      </c>
      <c r="J34" s="15">
        <f t="shared" ref="J34:N34" si="46">D34*0.5</f>
        <v>247.82</v>
      </c>
      <c r="K34" s="15">
        <f t="shared" si="46"/>
        <v>247.82</v>
      </c>
      <c r="L34" s="15">
        <f t="shared" si="46"/>
        <v>247.82</v>
      </c>
      <c r="M34" s="15">
        <f t="shared" si="46"/>
        <v>247.82</v>
      </c>
      <c r="N34" s="15">
        <f t="shared" si="46"/>
        <v>247.82</v>
      </c>
      <c r="O34" s="16">
        <f>C34*0.3</f>
        <v>148.69</v>
      </c>
      <c r="P34" s="16">
        <f t="shared" ref="P34:T34" si="47">D34*0.3</f>
        <v>148.69</v>
      </c>
      <c r="Q34" s="16">
        <f t="shared" si="47"/>
        <v>148.69</v>
      </c>
      <c r="R34" s="16">
        <f t="shared" si="47"/>
        <v>148.69</v>
      </c>
      <c r="S34" s="16">
        <f t="shared" si="47"/>
        <v>148.69</v>
      </c>
      <c r="T34" s="16">
        <f t="shared" si="47"/>
        <v>148.69</v>
      </c>
      <c r="U34" s="17">
        <f>C34*0.7</f>
        <v>346.94</v>
      </c>
      <c r="V34" s="17">
        <f t="shared" ref="V34:Z34" si="48">D34*0.7</f>
        <v>346.94</v>
      </c>
      <c r="W34" s="17">
        <f t="shared" si="48"/>
        <v>346.94</v>
      </c>
      <c r="X34" s="17">
        <f t="shared" si="48"/>
        <v>346.94</v>
      </c>
      <c r="Y34" s="17">
        <f t="shared" si="48"/>
        <v>346.94</v>
      </c>
      <c r="Z34" s="17">
        <f t="shared" si="48"/>
        <v>346.94</v>
      </c>
    </row>
    <row r="35" spans="2:26" x14ac:dyDescent="0.25">
      <c r="B35" s="1" t="s">
        <v>13</v>
      </c>
      <c r="C35" s="14">
        <f t="shared" ref="C35:Z35" si="49">C32+C33+C34</f>
        <v>43809.29</v>
      </c>
      <c r="D35" s="14">
        <f t="shared" si="49"/>
        <v>43809.29</v>
      </c>
      <c r="E35" s="14">
        <f t="shared" si="49"/>
        <v>43809.29</v>
      </c>
      <c r="F35" s="14">
        <f t="shared" si="49"/>
        <v>35179.31</v>
      </c>
      <c r="G35" s="14">
        <f t="shared" si="49"/>
        <v>29185.81</v>
      </c>
      <c r="H35" s="14">
        <f t="shared" si="49"/>
        <v>43809.29</v>
      </c>
      <c r="I35" s="15">
        <f t="shared" si="49"/>
        <v>21904.66</v>
      </c>
      <c r="J35" s="15">
        <f t="shared" si="49"/>
        <v>21904.66</v>
      </c>
      <c r="K35" s="15">
        <f t="shared" si="49"/>
        <v>21904.66</v>
      </c>
      <c r="L35" s="15">
        <f t="shared" si="49"/>
        <v>17589.66</v>
      </c>
      <c r="M35" s="15">
        <f t="shared" si="49"/>
        <v>14592.91</v>
      </c>
      <c r="N35" s="15">
        <f t="shared" si="49"/>
        <v>21904.66</v>
      </c>
      <c r="O35" s="16">
        <f t="shared" si="49"/>
        <v>13142.79</v>
      </c>
      <c r="P35" s="16">
        <f t="shared" si="49"/>
        <v>13142.79</v>
      </c>
      <c r="Q35" s="16">
        <f t="shared" si="49"/>
        <v>13142.79</v>
      </c>
      <c r="R35" s="16">
        <f t="shared" si="49"/>
        <v>10553.79</v>
      </c>
      <c r="S35" s="16">
        <f t="shared" si="49"/>
        <v>8755.74</v>
      </c>
      <c r="T35" s="16">
        <f t="shared" si="49"/>
        <v>13142.79</v>
      </c>
      <c r="U35" s="17">
        <f t="shared" si="49"/>
        <v>30666.51</v>
      </c>
      <c r="V35" s="17">
        <f t="shared" si="49"/>
        <v>30666.51</v>
      </c>
      <c r="W35" s="17">
        <f t="shared" si="49"/>
        <v>30666.51</v>
      </c>
      <c r="X35" s="17">
        <f t="shared" si="49"/>
        <v>24625.52</v>
      </c>
      <c r="Y35" s="17">
        <f t="shared" si="49"/>
        <v>20430.07</v>
      </c>
      <c r="Z35" s="17">
        <f t="shared" si="49"/>
        <v>30666.51</v>
      </c>
    </row>
    <row r="36" spans="2:26" x14ac:dyDescent="0.25">
      <c r="B36" s="1" t="s">
        <v>14</v>
      </c>
      <c r="C36" s="14">
        <f t="shared" ref="C36:Z36" si="50">ROUND(C35/12,0)</f>
        <v>3651</v>
      </c>
      <c r="D36" s="14">
        <f t="shared" si="50"/>
        <v>3651</v>
      </c>
      <c r="E36" s="14">
        <f t="shared" si="50"/>
        <v>3651</v>
      </c>
      <c r="F36" s="14">
        <f t="shared" si="50"/>
        <v>2932</v>
      </c>
      <c r="G36" s="14">
        <f t="shared" si="50"/>
        <v>2432</v>
      </c>
      <c r="H36" s="14">
        <f t="shared" si="50"/>
        <v>3651</v>
      </c>
      <c r="I36" s="15">
        <f t="shared" si="50"/>
        <v>1825</v>
      </c>
      <c r="J36" s="15">
        <f t="shared" si="50"/>
        <v>1825</v>
      </c>
      <c r="K36" s="15">
        <f t="shared" si="50"/>
        <v>1825</v>
      </c>
      <c r="L36" s="15">
        <f t="shared" si="50"/>
        <v>1466</v>
      </c>
      <c r="M36" s="15">
        <f t="shared" si="50"/>
        <v>1216</v>
      </c>
      <c r="N36" s="15">
        <f t="shared" si="50"/>
        <v>1825</v>
      </c>
      <c r="O36" s="16">
        <f t="shared" si="50"/>
        <v>1095</v>
      </c>
      <c r="P36" s="16">
        <f t="shared" si="50"/>
        <v>1095</v>
      </c>
      <c r="Q36" s="16">
        <f t="shared" si="50"/>
        <v>1095</v>
      </c>
      <c r="R36" s="16">
        <f t="shared" si="50"/>
        <v>879</v>
      </c>
      <c r="S36" s="16">
        <f t="shared" si="50"/>
        <v>730</v>
      </c>
      <c r="T36" s="16">
        <f t="shared" si="50"/>
        <v>1095</v>
      </c>
      <c r="U36" s="17">
        <f t="shared" si="50"/>
        <v>2556</v>
      </c>
      <c r="V36" s="17">
        <f t="shared" si="50"/>
        <v>2556</v>
      </c>
      <c r="W36" s="17">
        <f t="shared" si="50"/>
        <v>2556</v>
      </c>
      <c r="X36" s="17">
        <f t="shared" si="50"/>
        <v>2052</v>
      </c>
      <c r="Y36" s="17">
        <f t="shared" si="50"/>
        <v>1703</v>
      </c>
      <c r="Z36" s="17">
        <f t="shared" si="50"/>
        <v>2556</v>
      </c>
    </row>
  </sheetData>
  <pageMargins left="0.70866141732283472" right="0.70866141732283472" top="0.74803149606299213" bottom="0.74803149606299213" header="0.31496062992125984" footer="0.31496062992125984"/>
  <pageSetup paperSize="9" scale="4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ec7dffec-1135-407c-be41-798ad3f12d7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s" ma:contentTypeID="0x01010098B9D56BCAE3264C9D3B235DC9FA55C2" ma:contentTypeVersion="18" ma:contentTypeDescription="Izveidot jaunu dokumentu." ma:contentTypeScope="" ma:versionID="885b0923f3d0f0300791187d381c7b19">
  <xsd:schema xmlns:xsd="http://www.w3.org/2001/XMLSchema" xmlns:xs="http://www.w3.org/2001/XMLSchema" xmlns:p="http://schemas.microsoft.com/office/2006/metadata/properties" xmlns:ns3="ec7dffec-1135-407c-be41-798ad3f12d79" xmlns:ns4="b5fcd1e6-b3fe-42a2-8621-5eeefd3d48cb" targetNamespace="http://schemas.microsoft.com/office/2006/metadata/properties" ma:root="true" ma:fieldsID="1d44019762fb2a315229613429351daf" ns3:_="" ns4:_="">
    <xsd:import namespace="ec7dffec-1135-407c-be41-798ad3f12d79"/>
    <xsd:import namespace="b5fcd1e6-b3fe-42a2-8621-5eeefd3d48cb"/>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LengthInSeconds"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_activity" minOccurs="0"/>
                <xsd:element ref="ns3:MediaServiceLocation"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7dffec-1135-407c-be41-798ad3f12d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5fcd1e6-b3fe-42a2-8621-5eeefd3d48cb" elementFormDefault="qualified">
    <xsd:import namespace="http://schemas.microsoft.com/office/2006/documentManagement/types"/>
    <xsd:import namespace="http://schemas.microsoft.com/office/infopath/2007/PartnerControls"/>
    <xsd:element name="SharedWithUsers" ma:index="12"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Koplietots ar: detalizēti" ma:internalName="SharedWithDetails" ma:readOnly="true">
      <xsd:simpleType>
        <xsd:restriction base="dms:Note">
          <xsd:maxLength value="255"/>
        </xsd:restriction>
      </xsd:simpleType>
    </xsd:element>
    <xsd:element name="SharingHintHash" ma:index="14" nillable="true" ma:displayName="Koplietošanas norādes jaucējkods"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034069-D17E-4FD1-8105-B16A6305B35E}">
  <ds:schemaRefs>
    <ds:schemaRef ds:uri="http://purl.org/dc/elements/1.1/"/>
    <ds:schemaRef ds:uri="http://schemas.microsoft.com/office/2006/documentManagement/types"/>
    <ds:schemaRef ds:uri="http://schemas.microsoft.com/office/2006/metadata/properties"/>
    <ds:schemaRef ds:uri="http://purl.org/dc/dcmitype/"/>
    <ds:schemaRef ds:uri="http://schemas.microsoft.com/office/infopath/2007/PartnerControls"/>
    <ds:schemaRef ds:uri="http://schemas.openxmlformats.org/package/2006/metadata/core-properties"/>
    <ds:schemaRef ds:uri="http://purl.org/dc/terms/"/>
    <ds:schemaRef ds:uri="b5fcd1e6-b3fe-42a2-8621-5eeefd3d48cb"/>
    <ds:schemaRef ds:uri="ec7dffec-1135-407c-be41-798ad3f12d79"/>
    <ds:schemaRef ds:uri="http://www.w3.org/XML/1998/namespace"/>
  </ds:schemaRefs>
</ds:datastoreItem>
</file>

<file path=customXml/itemProps2.xml><?xml version="1.0" encoding="utf-8"?>
<ds:datastoreItem xmlns:ds="http://schemas.openxmlformats.org/officeDocument/2006/customXml" ds:itemID="{2E9FEF8F-E562-4E9C-9AAB-C8C9F241E3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7dffec-1135-407c-be41-798ad3f12d79"/>
    <ds:schemaRef ds:uri="b5fcd1e6-b3fe-42a2-8621-5eeefd3d48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D273BDF-1768-47AD-92D3-F2435911A14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48</vt:i4>
      </vt:variant>
    </vt:vector>
  </HeadingPairs>
  <TitlesOfParts>
    <vt:vector size="57" baseType="lpstr">
      <vt:lpstr>1.pielikums</vt:lpstr>
      <vt:lpstr>2.pielikums</vt:lpstr>
      <vt:lpstr>3.pielikums</vt:lpstr>
      <vt:lpstr>4.pielikums</vt:lpstr>
      <vt:lpstr>5.pielikums</vt:lpstr>
      <vt:lpstr>6.pielikums</vt:lpstr>
      <vt:lpstr>7.pielikums</vt:lpstr>
      <vt:lpstr>8.pielikums</vt:lpstr>
      <vt:lpstr>Pielikumi_metodika</vt:lpstr>
      <vt:lpstr>'1.pielikums'!_ftn2</vt:lpstr>
      <vt:lpstr>'2.pielikums'!_ftn2</vt:lpstr>
      <vt:lpstr>'3.pielikums'!_ftn2</vt:lpstr>
      <vt:lpstr>'4.pielikums'!_ftn2</vt:lpstr>
      <vt:lpstr>'5.pielikums'!_ftn2</vt:lpstr>
      <vt:lpstr>'6.pielikums'!_ftn2</vt:lpstr>
      <vt:lpstr>'7.pielikums'!_ftn2</vt:lpstr>
      <vt:lpstr>'8.pielikums'!_ftn2</vt:lpstr>
      <vt:lpstr>'1.pielikums'!_ftnref1</vt:lpstr>
      <vt:lpstr>'2.pielikums'!_ftnref1</vt:lpstr>
      <vt:lpstr>'3.pielikums'!_ftnref1</vt:lpstr>
      <vt:lpstr>'4.pielikums'!_ftnref1</vt:lpstr>
      <vt:lpstr>'5.pielikums'!_ftnref1</vt:lpstr>
      <vt:lpstr>'6.pielikums'!_ftnref1</vt:lpstr>
      <vt:lpstr>'7.pielikums'!_ftnref1</vt:lpstr>
      <vt:lpstr>'8.pielikums'!_ftnref1</vt:lpstr>
      <vt:lpstr>'1.pielikums'!_ftnref2</vt:lpstr>
      <vt:lpstr>'2.pielikums'!_ftnref2</vt:lpstr>
      <vt:lpstr>'3.pielikums'!_ftnref2</vt:lpstr>
      <vt:lpstr>'4.pielikums'!_ftnref2</vt:lpstr>
      <vt:lpstr>'5.pielikums'!_ftnref2</vt:lpstr>
      <vt:lpstr>'6.pielikums'!_ftnref2</vt:lpstr>
      <vt:lpstr>'7.pielikums'!_ftnref2</vt:lpstr>
      <vt:lpstr>'8.pielikums'!_ftnref2</vt:lpstr>
      <vt:lpstr>'1.pielikums'!_ftnref3</vt:lpstr>
      <vt:lpstr>'2.pielikums'!_ftnref3</vt:lpstr>
      <vt:lpstr>'3.pielikums'!_ftnref3</vt:lpstr>
      <vt:lpstr>'4.pielikums'!_ftnref3</vt:lpstr>
      <vt:lpstr>'5.pielikums'!_ftnref3</vt:lpstr>
      <vt:lpstr>'6.pielikums'!_ftnref3</vt:lpstr>
      <vt:lpstr>'7.pielikums'!_ftnref3</vt:lpstr>
      <vt:lpstr>'8.pielikums'!_ftnref3</vt:lpstr>
      <vt:lpstr>'1.pielikums'!_ftnref4</vt:lpstr>
      <vt:lpstr>'2.pielikums'!_ftnref4</vt:lpstr>
      <vt:lpstr>'3.pielikums'!_ftnref4</vt:lpstr>
      <vt:lpstr>'4.pielikums'!_ftnref4</vt:lpstr>
      <vt:lpstr>'5.pielikums'!_ftnref4</vt:lpstr>
      <vt:lpstr>'6.pielikums'!_ftnref4</vt:lpstr>
      <vt:lpstr>'7.pielikums'!_ftnref4</vt:lpstr>
      <vt:lpstr>'8.pielikums'!_ftnref4</vt:lpstr>
      <vt:lpstr>'1.pielikums'!_ftnref5</vt:lpstr>
      <vt:lpstr>'2.pielikums'!_ftnref5</vt:lpstr>
      <vt:lpstr>'3.pielikums'!_ftnref5</vt:lpstr>
      <vt:lpstr>'4.pielikums'!_ftnref5</vt:lpstr>
      <vt:lpstr>'5.pielikums'!_ftnref5</vt:lpstr>
      <vt:lpstr>'6.pielikums'!_ftnref5</vt:lpstr>
      <vt:lpstr>'7.pielikums'!_ftnref5</vt:lpstr>
      <vt:lpstr>'8.pielikums'!_ftnref5</vt:lpstr>
    </vt:vector>
  </TitlesOfParts>
  <Company>IZM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Zanda Rudene</dc:creator>
  <cp:lastModifiedBy>Dace Kalsone</cp:lastModifiedBy>
  <cp:lastPrinted>2024-05-09T08:48:11Z</cp:lastPrinted>
  <dcterms:created xsi:type="dcterms:W3CDTF">2024-02-27T14:18:14Z</dcterms:created>
  <dcterms:modified xsi:type="dcterms:W3CDTF">2024-06-05T13:55:03Z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0x01010098B9D56BCAE3264C9D3B235DC9FA55C2</vt:lpwstr>
  </property>
</Properties>
</file>