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7.gads\Ikmēneša informatīvie ziņojumi\5_jūnijs_iesn_MK_lidz_30.06.2017\NELABOT_uz_parakstu_nodots\"/>
    </mc:Choice>
  </mc:AlternateContent>
  <bookViews>
    <workbookView xWindow="0" yWindow="0" windowWidth="28800" windowHeight="12420"/>
  </bookViews>
  <sheets>
    <sheet name="IPIA MP kavējumi" sheetId="13" r:id="rId1"/>
  </sheets>
  <definedNames>
    <definedName name="_xlnm._FilterDatabase" localSheetId="0" hidden="1">'IPIA MP kavējumi'!$A$3:$XDM$15</definedName>
    <definedName name="_xlnm.Print_Titles" localSheetId="0">'IPIA MP kavējumi'!$3:$8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5" i="13" l="1"/>
  <c r="AQ15" i="13" s="1"/>
  <c r="AE15" i="13"/>
  <c r="AD15" i="13"/>
  <c r="AC15" i="13"/>
  <c r="Z15" i="13"/>
  <c r="W15" i="13"/>
  <c r="T15" i="13"/>
  <c r="Q15" i="13"/>
  <c r="AO14" i="13"/>
  <c r="AQ14" i="13" s="1"/>
  <c r="AE14" i="13"/>
  <c r="AD14" i="13"/>
  <c r="AC14" i="13"/>
  <c r="Z14" i="13"/>
  <c r="W14" i="13"/>
  <c r="T14" i="13"/>
  <c r="Q14" i="13"/>
  <c r="AO13" i="13"/>
  <c r="AQ13" i="13" s="1"/>
  <c r="AE13" i="13"/>
  <c r="AD13" i="13"/>
  <c r="AC13" i="13"/>
  <c r="Z13" i="13"/>
  <c r="W13" i="13"/>
  <c r="T13" i="13"/>
  <c r="Q13" i="13"/>
  <c r="AO12" i="13"/>
  <c r="AQ12" i="13" s="1"/>
  <c r="AE12" i="13"/>
  <c r="AD12" i="13"/>
  <c r="AC12" i="13"/>
  <c r="Z12" i="13"/>
  <c r="W12" i="13"/>
  <c r="T12" i="13"/>
  <c r="Q12" i="13"/>
  <c r="AO11" i="13"/>
  <c r="AQ11" i="13" s="1"/>
  <c r="AE11" i="13"/>
  <c r="AD11" i="13"/>
  <c r="AC11" i="13"/>
  <c r="Z11" i="13"/>
  <c r="W11" i="13"/>
  <c r="T11" i="13"/>
  <c r="Q11" i="13"/>
  <c r="AO10" i="13"/>
  <c r="AQ10" i="13" s="1"/>
  <c r="AE10" i="13"/>
  <c r="AD10" i="13"/>
  <c r="AC10" i="13"/>
  <c r="Z10" i="13"/>
  <c r="W10" i="13"/>
  <c r="T10" i="13"/>
  <c r="Q10" i="13"/>
  <c r="AO9" i="13"/>
  <c r="AQ9" i="13" s="1"/>
  <c r="AE9" i="13"/>
  <c r="AD9" i="13"/>
  <c r="AC9" i="13"/>
  <c r="Z9" i="13"/>
  <c r="W9" i="13"/>
  <c r="T9" i="13"/>
  <c r="Q9" i="13"/>
  <c r="AB7" i="13"/>
  <c r="AA7" i="13"/>
  <c r="AF9" i="13" l="1"/>
  <c r="AG9" i="13"/>
  <c r="AG12" i="13"/>
  <c r="AG11" i="13"/>
  <c r="AF13" i="13"/>
  <c r="AG14" i="13"/>
  <c r="AG15" i="13"/>
  <c r="AF15" i="13"/>
  <c r="AG13" i="13"/>
  <c r="AF11" i="13"/>
  <c r="AE7" i="13"/>
  <c r="AC7" i="13"/>
  <c r="AF10" i="13"/>
  <c r="AF14" i="13"/>
  <c r="AG10" i="13"/>
  <c r="AF12" i="13"/>
  <c r="AD7" i="13"/>
  <c r="AF7" i="13" l="1"/>
  <c r="AG7" i="13"/>
  <c r="AG6" i="13"/>
</calcChain>
</file>

<file path=xl/sharedStrings.xml><?xml version="1.0" encoding="utf-8"?>
<sst xmlns="http://schemas.openxmlformats.org/spreadsheetml/2006/main" count="151" uniqueCount="108">
  <si>
    <t>-</t>
  </si>
  <si>
    <t>IZM</t>
  </si>
  <si>
    <t>ERAF</t>
  </si>
  <si>
    <t>EM</t>
  </si>
  <si>
    <t xml:space="preserve">Latvijas Investīciju un attīstības aģentūra </t>
  </si>
  <si>
    <t>SM</t>
  </si>
  <si>
    <t>VARAM</t>
  </si>
  <si>
    <t>3.1.2.</t>
  </si>
  <si>
    <t>Riska kapitāls</t>
  </si>
  <si>
    <t>3.0.0.0/16/FI/001</t>
  </si>
  <si>
    <t>Attīstības finanšu institūcija Altum, AS</t>
  </si>
  <si>
    <t>Finansēšanas nolīgums par Fondu fonda un Finanšu instrumentu īstenošanu Nr. 3.0.0.0/16/FI/001</t>
  </si>
  <si>
    <t>3.2.1.</t>
  </si>
  <si>
    <t>3.2.1.2.</t>
  </si>
  <si>
    <t>3.2.1.2/16/I/002</t>
  </si>
  <si>
    <t>Latvijas starptautiskās konkurētspējas veicināšana tūrismā</t>
  </si>
  <si>
    <t>ESF</t>
  </si>
  <si>
    <t>4.2.1.</t>
  </si>
  <si>
    <t>4.2.1.1.</t>
  </si>
  <si>
    <t>4.2.1.1/16/I/001</t>
  </si>
  <si>
    <t>Satiksmes ministrija</t>
  </si>
  <si>
    <t>KF</t>
  </si>
  <si>
    <t>5.3.1.</t>
  </si>
  <si>
    <t>0.5.3.1.</t>
  </si>
  <si>
    <t>5.3.1.0/16/I/003</t>
  </si>
  <si>
    <t>Mārupes komunālie pakalpojumi, SIA</t>
  </si>
  <si>
    <t>Ūdenssaimniecības pakalpojumu attīstība Mārupē, 4.kārta</t>
  </si>
  <si>
    <t>5.6.2.</t>
  </si>
  <si>
    <t>0.5.6.2.</t>
  </si>
  <si>
    <t>6.1.5.</t>
  </si>
  <si>
    <t>0.6.1.5.</t>
  </si>
  <si>
    <t>6.1.5.0/15/I/012</t>
  </si>
  <si>
    <t>Valsts galvenā autoceļa A10 Rīga - Ventspils, km 57,76 – 68,60 segas pārbūve (rotācijas aplis)</t>
  </si>
  <si>
    <t>8.3.3.</t>
  </si>
  <si>
    <t>0.8.3.3.</t>
  </si>
  <si>
    <t>8.3.3.0/15/I/001</t>
  </si>
  <si>
    <t>Jaunatnes starptautisko programmu aģentūra</t>
  </si>
  <si>
    <t>“PROTI un DARI!”</t>
  </si>
  <si>
    <t>Pasākuma numurs</t>
  </si>
  <si>
    <t>Kārtas numurs</t>
  </si>
  <si>
    <t>Fonds</t>
  </si>
  <si>
    <t>Projekta Nr.</t>
  </si>
  <si>
    <t>Projekta iesniedzējs</t>
  </si>
  <si>
    <t>Projekta nosaukums</t>
  </si>
  <si>
    <t>Plānotā MP iesniegšanas prognoze (ES fondu daļa)</t>
  </si>
  <si>
    <t>jūnijs</t>
  </si>
  <si>
    <t>jūlijs</t>
  </si>
  <si>
    <t>augusts</t>
  </si>
  <si>
    <t>septembris</t>
  </si>
  <si>
    <t>oktobris</t>
  </si>
  <si>
    <t>novembris</t>
  </si>
  <si>
    <t>decembris</t>
  </si>
  <si>
    <t>Starptautiskā konkurētspēja</t>
  </si>
  <si>
    <t xml:space="preserve">Daudzīvokļu māju energoefektivitāte </t>
  </si>
  <si>
    <t>Ūdenssaimniecība</t>
  </si>
  <si>
    <t>Degradēto teritoriju revitalizācija</t>
  </si>
  <si>
    <t>Valsts galveno ceļu rekonstrukcija</t>
  </si>
  <si>
    <t>NVA nereģistrēto NEET jauniešu prasmju attīstīšana</t>
  </si>
  <si>
    <t>Izpilde</t>
  </si>
  <si>
    <t>Plānots</t>
  </si>
  <si>
    <t>2017 janvāris</t>
  </si>
  <si>
    <t>2017 februāris</t>
  </si>
  <si>
    <t>2017 marts</t>
  </si>
  <si>
    <t>2017 aprīlis</t>
  </si>
  <si>
    <t>Informācija par specifisko atbalsta mērķi</t>
  </si>
  <si>
    <t>Nr.p.k.</t>
  </si>
  <si>
    <t>Specifiskā atbalsta mērķa numurs</t>
  </si>
  <si>
    <t>Specifiskā atbasta mērķa/pasākuma nosaukums</t>
  </si>
  <si>
    <t>Atbildīgā nozares ministrija
[1]</t>
  </si>
  <si>
    <t>Projekti, kuriem plāns nav izpildīts</t>
  </si>
  <si>
    <t>%</t>
  </si>
  <si>
    <t>Projekti, kuriem plāns nav izpildīts par vairāk kā 200 tūkst. euro</t>
  </si>
  <si>
    <t>Izmaiņas</t>
  </si>
  <si>
    <t>2017.gads kopā</t>
  </si>
  <si>
    <t>Projekta finansēšanas plāns (ES fondu daļa), euro</t>
  </si>
  <si>
    <t>Skaidrojums</t>
  </si>
  <si>
    <t>15.04.2017. prognoze</t>
  </si>
  <si>
    <t xml:space="preserve">* KP VIS aktuālākais, apstiprinātais plānoto maksājuma pieprasījumu iesniegšanas grafiks </t>
  </si>
  <si>
    <t>Pelnis, 67095470</t>
  </si>
  <si>
    <t>Ints.Pelnis@fm.gov.lv</t>
  </si>
  <si>
    <t>Finanšu ministre</t>
  </si>
  <si>
    <t>D.Reizniece-Ozola</t>
  </si>
  <si>
    <t>2017 maijs</t>
  </si>
  <si>
    <t>Izpilde(+)/Neizpilde(-)</t>
  </si>
  <si>
    <t>3.1.1.1., 3.1.1.2., 3.1.1.3., 3.1.1.1.4., 3.1.2.1., 3.1.2.2.</t>
  </si>
  <si>
    <t>Līvānu novada pašvaldība</t>
  </si>
  <si>
    <t>5.3.1.0/16/I/014</t>
  </si>
  <si>
    <t>Jūrmalas ūdens, SIA</t>
  </si>
  <si>
    <t xml:space="preserve">Jūrmalas ūdenssaimniecības attīstība IV kārta  </t>
  </si>
  <si>
    <t>5.6.2.0/16/I/003</t>
  </si>
  <si>
    <t>Publiskās infrastruktūras kvalitātes uzlabošana Līvānu industriālās zonas sasniedzamībai un uzņēmējdarbības attīstības veicināšanai.</t>
  </si>
  <si>
    <t>Kumulatīvi no 2017 gada janvāra  līdz 2017 gada maijam</t>
  </si>
  <si>
    <t>12.06.2017.</t>
  </si>
  <si>
    <t>11=10-9</t>
  </si>
  <si>
    <t>7=6-5</t>
  </si>
  <si>
    <t>8=6/5*100</t>
  </si>
  <si>
    <t>09.06.2017. prognoze*</t>
  </si>
  <si>
    <t>02.06.2017.iesniegts MP ar ESF finansējumu 121 115.38 euro apmērā, kas šobrīd ir izskatīšanā. Ir aktualizēts plānoto maksājuma pieprasījumu iesniegšanas grafiks 26.05.2017.</t>
  </si>
  <si>
    <t>Līgums par projekta īstenošanu parakstīšanai finansējuma saņēmējam ir nosūtīts 01.06.2017. MP tiks iesniegts pēc līguma noslēgšanas.</t>
  </si>
  <si>
    <t xml:space="preserve">Vienošanās par projekta īstenošanu vēl nav noslēgta, jo turpinās PI vērtēšana. 07.06.2017 PI atkārtoti apstiprināts ar nosacījumiem, kuru izpildes termiņš ir 07.07.2017. </t>
  </si>
  <si>
    <t xml:space="preserve">Ierobežotas projektu iesniegumu atlases (IPIA) projektiem noteikto maksājumu pieprasījumu iesniegšanas plānu līdz 2017.gada 1.jūnijam neizpildes </t>
  </si>
  <si>
    <t>Atbalsts daudzdzīvokļu dzīvojamo māju energoefektivitātes paaugstināšanas pasākumu īstenošanai daudzdzīvokļu māju dzīvokļu īpašniekiem (granti)</t>
  </si>
  <si>
    <r>
      <rPr>
        <u/>
        <sz val="10"/>
        <rFont val="Times New Roman"/>
        <family val="1"/>
        <charset val="186"/>
      </rPr>
      <t>ALTUM skaidrojums par maksājumu plūsmas kavējošiem faktoriem:</t>
    </r>
    <r>
      <rPr>
        <sz val="10"/>
        <rFont val="Times New Roman"/>
        <family val="2"/>
        <charset val="186"/>
      </rPr>
      <t xml:space="preserve">
(1) Biznesa enģeļu ko-investīciju fonda programma tika atcelta un to neīstenos.
(2) Programmai "Mikrokreditēšana un aizdevumi biznesa uzsācējiem" ir izsniegts finansējums mazākā apmērā nekā sākotnēji prognozēts.
(3) Kavējumi iepirkumu izsludināšanā “Riska kapitāla” (iepirkums izsludināts 07.06.2017.) un “Tehnoloģiju akseleratora” (iepirkums noslēdzies un notiek tā izvērtēšana) pasākumu ietvaros.</t>
    </r>
  </si>
  <si>
    <r>
      <rPr>
        <u/>
        <sz val="10"/>
        <rFont val="Times New Roman"/>
        <family val="1"/>
        <charset val="186"/>
      </rPr>
      <t>ALTUM skaidrojums par maksājumu plūsmas kavējošiem faktoriem:</t>
    </r>
    <r>
      <rPr>
        <sz val="10"/>
        <rFont val="Times New Roman"/>
        <family val="2"/>
        <charset val="186"/>
      </rPr>
      <t xml:space="preserve">
(1) Daudzdzīvokļu māju tehniskās un iepirkumu dokumentācijas kvalitāte prasa papildus konsultācijas no Altum puses un attiecīgi laiku precizējumu veikšanai no projektu iesniedzēju puses
(2) Komercbanku iesaiste un izpildījums programmas ietvaros neatbilst sākotnēji plānotajam ātrumam un kvalitātei, kas paildzina kopējo dokumentu izskatīšanas, apstiprināšanas un izsniegšanas laiku kā rezultātā veidojas daudzdzīvokļu māju siltināšanas projektu īstenošanas uzsākšanas nobīde laikā.                                        </t>
    </r>
    <r>
      <rPr>
        <u/>
        <sz val="10"/>
        <rFont val="Times New Roman"/>
        <family val="1"/>
        <charset val="186"/>
      </rPr>
      <t>Pasākumi  maksājumu plūsmas uzlabojumiem:</t>
    </r>
    <r>
      <rPr>
        <sz val="10"/>
        <rFont val="Times New Roman"/>
        <family val="2"/>
        <charset val="186"/>
      </rPr>
      <t xml:space="preserve">
(1) Altum palielinājis projekta īstenošanā iesaistīto darbinieku skaitu, lai nodrošinātu ātrāku atzinumu sniegšanu.
(2) Sniegts informatīvais atbalsts iedzīvotājiem, pārvaldniekiem/biedrībām un papildus Altum sadarbībā ar EM ir īstenojis seminārus gan pilnvarotajām personām (projektu vadītājiem), gan arī tehnisko projektu izstrādātājiem.
01.06.2017. apstiprināts aktualizēts plānoto maksājuma pieprasījumu iesniegšanas grafiks un atbilstoši tam 01.06.2017. CFLA iesniegti divi maksājuma pieprasījumi (MP), kas ir izskatīšanas procesā (pieprasītais ES fondu finansējums 349 094.28 euro).</t>
    </r>
  </si>
  <si>
    <t>MP iesniegts par mazāku summu, jo maksājumi darbu izpildītājiem neatbilst sākotnēji plānotajam grafikam. 
Maijā iesniegtais MP ir noraidīts, jo veidlapa aizpildīta neatbilstoši un trūkst vairāku pamatojošo dokumentu, tāpēc nav iespējams pārliecināties par attiecināmo un neattiecināmo izmaksu sadalījuma pareizību. Precizēto MP plāno iesniegt jūlija beigās, tiek aktualizēts arī Plānoto MP iesniegšanas grafiks.</t>
  </si>
  <si>
    <t>Atbilstoši faktiskajām izmaksām projektā precizēts plānotais MP iesniegšanas grafiks, samazinot gada kopējo MP summu. Nākamais MP plānots augustā.</t>
  </si>
  <si>
    <t xml:space="preserve">2. pielikums
Informatīvajam ziņojumam “Informatīvais ziņojums par Eiropas Savienības struktūrfondu un Kohēzijas fonda investīciju ieviešanas statusu” </t>
  </si>
  <si>
    <t>Ņemot vērā to, ka LIAA projekta ietvaros līdz 31.05.2017. nebija apstiprināti 2 iepriekš iesniegtie maksājuma pieprasījumi (plānots ka tie tiks apstiprināti attiecīgi līdz jūnija beigām un jūlija pirmajā nedēļā), CFLA un LIAA vienojās, ka LIAA iesniegs maijā plānoto maksājuma pieprasījumu pēc tam, kad CFLA būs apstiprinājusi iepriekš iesniegtos maksājuma pieprasījumus. CFLA un LIAA ir vienojušies, ka maksājuma pieprasījums Nr. 5 tiks iesniegts 2017.gada jūlijā. MP Nr.6 atbilstoši iepriekš plānotajam augustā.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</si>
</sst>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Times New Roman"/>
      <family val="2"/>
      <charset val="186"/>
    </font>
    <font>
      <sz val="10"/>
      <color rgb="FF000000"/>
      <name val="Arial"/>
      <family val="2"/>
      <charset val="186"/>
    </font>
    <font>
      <sz val="12"/>
      <color theme="1"/>
      <name val="Times New Roman"/>
      <family val="2"/>
      <charset val="186"/>
    </font>
    <font>
      <sz val="10"/>
      <name val="Times New Roman"/>
      <family val="2"/>
      <charset val="186"/>
    </font>
    <font>
      <sz val="8"/>
      <name val="Times New Roman"/>
      <family val="2"/>
      <charset val="186"/>
    </font>
    <font>
      <sz val="12"/>
      <name val="Times New Roman"/>
      <family val="2"/>
      <charset val="186"/>
    </font>
    <font>
      <b/>
      <sz val="22"/>
      <color rgb="FF000000"/>
      <name val="Times New Roman"/>
      <family val="2"/>
      <charset val="186"/>
    </font>
    <font>
      <b/>
      <sz val="16"/>
      <color rgb="FF000000"/>
      <name val="Times New Roman"/>
      <family val="2"/>
      <charset val="186"/>
    </font>
    <font>
      <b/>
      <sz val="20"/>
      <color rgb="FF000000"/>
      <name val="Times New Roman"/>
      <family val="2"/>
      <charset val="186"/>
    </font>
    <font>
      <sz val="11"/>
      <color theme="1"/>
      <name val="Calibri"/>
      <family val="2"/>
      <charset val="186"/>
      <scheme val="minor"/>
    </font>
    <font>
      <sz val="11"/>
      <name val="Times New Roman"/>
      <family val="2"/>
      <charset val="186"/>
    </font>
    <font>
      <b/>
      <sz val="11"/>
      <name val="Times New Roman"/>
      <family val="2"/>
      <charset val="186"/>
    </font>
    <font>
      <u/>
      <sz val="12"/>
      <color theme="10"/>
      <name val="Times New Roman"/>
      <family val="2"/>
      <charset val="186"/>
    </font>
    <font>
      <b/>
      <sz val="10"/>
      <name val="Times New Roman"/>
      <family val="1"/>
      <charset val="186"/>
    </font>
    <font>
      <u/>
      <sz val="10"/>
      <name val="Times New Roman"/>
      <family val="1"/>
      <charset val="186"/>
    </font>
    <font>
      <sz val="10"/>
      <name val="Times New Roman"/>
      <family val="1"/>
      <charset val="186"/>
    </font>
    <font>
      <sz val="14"/>
      <name val="Times New Roman"/>
      <family val="1"/>
      <charset val="186"/>
    </font>
  </fonts>
  <fills count="5">
    <fill>
      <patternFill patternType="none"/>
    </fill>
    <fill>
      <patternFill patternType="gray125"/>
    </fill>
    <fill>
      <patternFill patternType="solid">
        <fgColor theme="0" tint="-0.14999847407452621"/>
        <bgColor indexed="64"/>
      </patternFill>
    </fill>
    <fill>
      <gradientFill degree="90">
        <stop position="0">
          <color theme="0"/>
        </stop>
        <stop position="1">
          <color theme="9"/>
        </stop>
      </gradientFill>
    </fill>
    <fill>
      <gradientFill degree="90">
        <stop position="0">
          <color theme="0"/>
        </stop>
        <stop position="1">
          <color rgb="FFFF0000"/>
        </stop>
      </gradient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auto="1"/>
      </bottom>
      <diagonal/>
    </border>
  </borders>
  <cellStyleXfs count="5">
    <xf numFmtId="0" fontId="0" fillId="0" borderId="0"/>
    <xf numFmtId="0" fontId="1" fillId="0" borderId="0"/>
    <xf numFmtId="9" fontId="2" fillId="0" borderId="0" applyFont="0" applyFill="0" applyBorder="0" applyAlignment="0" applyProtection="0"/>
    <xf numFmtId="0" fontId="9" fillId="0" borderId="0"/>
    <xf numFmtId="0" fontId="12" fillId="0" borderId="0" applyNumberFormat="0" applyFill="0" applyBorder="0" applyAlignment="0" applyProtection="0"/>
  </cellStyleXfs>
  <cellXfs count="65">
    <xf numFmtId="0" fontId="0" fillId="0" borderId="0" xfId="0"/>
    <xf numFmtId="0" fontId="3" fillId="0" borderId="0" xfId="1" applyFont="1"/>
    <xf numFmtId="0" fontId="5" fillId="0" borderId="0" xfId="0" applyFont="1"/>
    <xf numFmtId="14" fontId="0" fillId="0" borderId="0" xfId="0" applyNumberFormat="1" applyAlignment="1">
      <alignment horizontal="left"/>
    </xf>
    <xf numFmtId="0" fontId="6" fillId="0" borderId="0" xfId="0"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xf numFmtId="0" fontId="6" fillId="0" borderId="0" xfId="0" applyFont="1" applyFill="1" applyBorder="1" applyAlignment="1">
      <alignment horizontal="center" vertical="center"/>
    </xf>
    <xf numFmtId="0" fontId="0" fillId="0" borderId="0" xfId="0" applyAlignment="1">
      <alignment horizontal="right"/>
    </xf>
    <xf numFmtId="0" fontId="10" fillId="0" borderId="0" xfId="1" applyFont="1" applyAlignment="1">
      <alignment horizontal="center" vertical="center"/>
    </xf>
    <xf numFmtId="0" fontId="11" fillId="0" borderId="0" xfId="1" applyFont="1" applyFill="1" applyAlignment="1">
      <alignment horizontal="center" vertical="center" wrapText="1"/>
    </xf>
    <xf numFmtId="0" fontId="10" fillId="0" borderId="0" xfId="1" applyFont="1" applyFill="1" applyAlignment="1">
      <alignment horizontal="center" vertical="center"/>
    </xf>
    <xf numFmtId="0" fontId="11" fillId="3" borderId="1" xfId="0" applyFont="1" applyFill="1" applyBorder="1" applyAlignment="1" applyProtection="1">
      <alignment vertical="center" wrapText="1"/>
    </xf>
    <xf numFmtId="0" fontId="10" fillId="0" borderId="0" xfId="1" applyFont="1"/>
    <xf numFmtId="0" fontId="0" fillId="0" borderId="0" xfId="0"/>
    <xf numFmtId="0" fontId="5" fillId="0" borderId="0" xfId="0" applyFont="1"/>
    <xf numFmtId="0" fontId="4" fillId="2" borderId="1" xfId="1" applyFont="1" applyFill="1" applyBorder="1" applyAlignment="1">
      <alignment horizontal="center" vertical="center"/>
    </xf>
    <xf numFmtId="0" fontId="7" fillId="0" borderId="0" xfId="0" applyFont="1" applyFill="1" applyBorder="1" applyAlignment="1">
      <alignment horizontal="left" vertical="center"/>
    </xf>
    <xf numFmtId="0" fontId="4" fillId="2" borderId="5" xfId="1" applyFont="1" applyFill="1" applyBorder="1" applyAlignment="1">
      <alignment horizontal="center" vertical="center"/>
    </xf>
    <xf numFmtId="0" fontId="12" fillId="0" borderId="0" xfId="4"/>
    <xf numFmtId="0" fontId="3" fillId="0" borderId="0" xfId="0" applyFont="1"/>
    <xf numFmtId="0" fontId="4" fillId="2" borderId="1" xfId="1" applyFont="1" applyFill="1" applyBorder="1" applyAlignment="1">
      <alignment horizontal="center" vertical="center" wrapText="1"/>
    </xf>
    <xf numFmtId="0" fontId="3" fillId="0" borderId="1" xfId="0" applyFont="1" applyBorder="1" applyAlignment="1">
      <alignment wrapText="1"/>
    </xf>
    <xf numFmtId="3" fontId="13" fillId="0" borderId="1" xfId="0" applyNumberFormat="1" applyFont="1" applyBorder="1" applyAlignment="1">
      <alignment horizontal="center" vertical="center"/>
    </xf>
    <xf numFmtId="3" fontId="11" fillId="0" borderId="1" xfId="0" applyNumberFormat="1" applyFont="1" applyFill="1" applyBorder="1" applyAlignment="1" applyProtection="1">
      <alignment horizontal="center" vertical="center" wrapText="1"/>
    </xf>
    <xf numFmtId="0" fontId="3" fillId="0" borderId="1" xfId="0" applyFont="1" applyFill="1" applyBorder="1" applyAlignment="1">
      <alignment wrapText="1"/>
    </xf>
    <xf numFmtId="0" fontId="3" fillId="0" borderId="0" xfId="0" applyFont="1" applyFill="1"/>
    <xf numFmtId="0" fontId="11" fillId="3" borderId="1" xfId="0" applyFont="1" applyFill="1" applyBorder="1" applyAlignment="1" applyProtection="1">
      <alignment horizontal="center" vertical="center" wrapText="1"/>
    </xf>
    <xf numFmtId="3" fontId="11" fillId="4" borderId="1" xfId="0" applyNumberFormat="1" applyFont="1" applyFill="1" applyBorder="1" applyAlignment="1" applyProtection="1">
      <alignment horizontal="center" vertical="center" wrapText="1"/>
    </xf>
    <xf numFmtId="3" fontId="11" fillId="3" borderId="1" xfId="0" applyNumberFormat="1" applyFont="1" applyFill="1" applyBorder="1" applyAlignment="1" applyProtection="1">
      <alignment horizontal="center" vertical="center" wrapText="1"/>
    </xf>
    <xf numFmtId="9" fontId="11" fillId="4" borderId="1" xfId="2" applyFont="1" applyFill="1" applyBorder="1" applyAlignment="1" applyProtection="1">
      <alignment horizontal="center" vertical="center" wrapText="1"/>
    </xf>
    <xf numFmtId="0" fontId="4" fillId="2" borderId="5" xfId="1" applyFont="1" applyFill="1" applyBorder="1" applyAlignment="1">
      <alignment horizontal="center" vertical="center" wrapText="1"/>
    </xf>
    <xf numFmtId="3" fontId="11" fillId="4" borderId="1" xfId="0" applyNumberFormat="1" applyFont="1" applyFill="1" applyBorder="1" applyAlignment="1" applyProtection="1">
      <alignment horizontal="center" vertical="center" wrapText="1"/>
    </xf>
    <xf numFmtId="0" fontId="15" fillId="0" borderId="1" xfId="0" applyFont="1" applyBorder="1" applyAlignment="1">
      <alignment wrapText="1"/>
    </xf>
    <xf numFmtId="0" fontId="16" fillId="0" borderId="0" xfId="0" applyFont="1" applyFill="1" applyAlignment="1">
      <alignment horizontal="right" vertical="center"/>
    </xf>
    <xf numFmtId="0" fontId="16" fillId="0" borderId="0" xfId="0" applyFont="1" applyFill="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9" fontId="3" fillId="0" borderId="1" xfId="2"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xf>
    <xf numFmtId="9" fontId="3" fillId="0" borderId="1" xfId="2" applyFont="1" applyFill="1" applyBorder="1" applyAlignment="1">
      <alignment horizontal="center" vertical="center"/>
    </xf>
    <xf numFmtId="3" fontId="5" fillId="0" borderId="0" xfId="0" applyNumberFormat="1" applyFont="1"/>
    <xf numFmtId="0" fontId="0" fillId="0" borderId="0" xfId="0" applyAlignment="1">
      <alignment horizontal="right" wrapText="1"/>
    </xf>
    <xf numFmtId="3" fontId="11" fillId="4" borderId="1" xfId="0" applyNumberFormat="1" applyFont="1" applyFill="1" applyBorder="1" applyAlignment="1" applyProtection="1">
      <alignment horizontal="center" vertical="center" wrapText="1"/>
    </xf>
    <xf numFmtId="3" fontId="11" fillId="3" borderId="1" xfId="0" applyNumberFormat="1"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textRotation="90" wrapText="1"/>
    </xf>
    <xf numFmtId="0" fontId="11" fillId="3" borderId="11" xfId="0" applyFont="1" applyFill="1" applyBorder="1" applyAlignment="1" applyProtection="1">
      <alignment horizontal="center" vertical="center" textRotation="90" wrapText="1"/>
    </xf>
    <xf numFmtId="0" fontId="11" fillId="3" borderId="10" xfId="0" applyFont="1" applyFill="1" applyBorder="1" applyAlignment="1" applyProtection="1">
      <alignment horizontal="center" vertical="center" textRotation="90" wrapText="1"/>
    </xf>
    <xf numFmtId="0" fontId="11" fillId="3" borderId="12" xfId="0" applyFont="1" applyFill="1" applyBorder="1" applyAlignment="1" applyProtection="1">
      <alignment horizontal="center" vertical="center" textRotation="90" wrapText="1"/>
    </xf>
    <xf numFmtId="0" fontId="11" fillId="3" borderId="2" xfId="0" applyFont="1" applyFill="1" applyBorder="1" applyAlignment="1" applyProtection="1">
      <alignment horizontal="center" vertical="center" textRotation="90" wrapText="1"/>
    </xf>
    <xf numFmtId="0" fontId="11" fillId="3" borderId="4" xfId="0" applyFont="1" applyFill="1" applyBorder="1" applyAlignment="1" applyProtection="1">
      <alignment horizontal="center" vertical="center" textRotation="90" wrapText="1"/>
    </xf>
    <xf numFmtId="0" fontId="11" fillId="3" borderId="5" xfId="0" applyFont="1" applyFill="1" applyBorder="1" applyAlignment="1" applyProtection="1">
      <alignment horizontal="center" vertical="center" textRotation="90" wrapText="1"/>
    </xf>
    <xf numFmtId="0" fontId="11" fillId="3" borderId="2" xfId="0" applyFont="1" applyFill="1" applyBorder="1" applyAlignment="1" applyProtection="1">
      <alignment horizontal="center" vertical="center" wrapText="1"/>
    </xf>
  </cellXfs>
  <cellStyles count="5">
    <cellStyle name="Hyperlink" xfId="4" builtinId="8"/>
    <cellStyle name="Normal" xfId="0" builtinId="0"/>
    <cellStyle name="Normal 2" xfId="3"/>
    <cellStyle name="Normal 3"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ts.Pelnis@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M23"/>
  <sheetViews>
    <sheetView tabSelected="1" topLeftCell="I10" zoomScale="90" zoomScaleNormal="90" workbookViewId="0">
      <selection activeCell="AZ3" sqref="AZ3:AZ7"/>
    </sheetView>
  </sheetViews>
  <sheetFormatPr defaultRowHeight="15.75" outlineLevelCol="1" x14ac:dyDescent="0.25"/>
  <cols>
    <col min="1" max="1" width="7.375" style="2" hidden="1" customWidth="1" outlineLevel="1"/>
    <col min="2" max="2" width="11.125" style="2" hidden="1" customWidth="1" outlineLevel="1"/>
    <col min="3" max="3" width="18.25" style="2" hidden="1" customWidth="1" outlineLevel="1"/>
    <col min="4" max="4" width="8.875" style="2" hidden="1" customWidth="1" outlineLevel="1"/>
    <col min="5" max="5" width="10.875" style="2" hidden="1" customWidth="1" outlineLevel="1"/>
    <col min="6" max="6" width="4.375" style="2" hidden="1" customWidth="1" outlineLevel="1"/>
    <col min="7" max="7" width="11.875" style="2" hidden="1" customWidth="1" outlineLevel="1"/>
    <col min="8" max="8" width="7.75" style="2" customWidth="1" collapsed="1"/>
    <col min="9" max="9" width="8.125" style="16" customWidth="1"/>
    <col min="10" max="10" width="18" style="2" customWidth="1"/>
    <col min="11" max="11" width="34.5" style="2" customWidth="1"/>
    <col min="12" max="12" width="9" style="2" hidden="1" customWidth="1" outlineLevel="1"/>
    <col min="13" max="13" width="9.875" style="2" hidden="1" customWidth="1" outlineLevel="1"/>
    <col min="14" max="14" width="10.875" style="2" hidden="1" customWidth="1" outlineLevel="1"/>
    <col min="15" max="15" width="14.625" style="2" hidden="1" customWidth="1" outlineLevel="1"/>
    <col min="16" max="16" width="9.875" style="2" hidden="1" customWidth="1" outlineLevel="1"/>
    <col min="17" max="18" width="11.25" style="2" hidden="1" customWidth="1" outlineLevel="1"/>
    <col min="19" max="19" width="9.875" style="2" hidden="1" customWidth="1" outlineLevel="1"/>
    <col min="20" max="20" width="9.625" style="2" hidden="1" customWidth="1" outlineLevel="1"/>
    <col min="21" max="21" width="10" style="2" hidden="1" customWidth="1" outlineLevel="1"/>
    <col min="22" max="22" width="11" style="2" hidden="1" customWidth="1" outlineLevel="1"/>
    <col min="23" max="23" width="9" style="2" hidden="1" customWidth="1" outlineLevel="1"/>
    <col min="24" max="24" width="11.25" style="2" hidden="1" customWidth="1" outlineLevel="1"/>
    <col min="25" max="25" width="10.875" style="2" hidden="1" customWidth="1" outlineLevel="1"/>
    <col min="26" max="26" width="9.75" style="2" hidden="1" customWidth="1" outlineLevel="1"/>
    <col min="27" max="27" width="11.25" style="2" hidden="1" customWidth="1" outlineLevel="1" collapsed="1"/>
    <col min="28" max="28" width="11.375" style="2" hidden="1" customWidth="1" outlineLevel="1"/>
    <col min="29" max="29" width="11.75" style="2" hidden="1" customWidth="1" outlineLevel="1"/>
    <col min="30" max="30" width="11.75" style="2" customWidth="1" collapsed="1"/>
    <col min="31" max="31" width="10.125" style="2" customWidth="1"/>
    <col min="32" max="32" width="10" style="2" customWidth="1"/>
    <col min="33" max="33" width="9" style="2" customWidth="1"/>
    <col min="34" max="34" width="9" style="2" hidden="1" customWidth="1" outlineLevel="1"/>
    <col min="35" max="35" width="10.5" style="2" hidden="1" customWidth="1" outlineLevel="1"/>
    <col min="36" max="36" width="9" style="2" hidden="1" customWidth="1" outlineLevel="1"/>
    <col min="37" max="39" width="10.875" style="2" hidden="1" customWidth="1" outlineLevel="1"/>
    <col min="40" max="40" width="11.625" style="2" hidden="1" customWidth="1" outlineLevel="1"/>
    <col min="41" max="41" width="10.75" style="2" customWidth="1" collapsed="1"/>
    <col min="42" max="42" width="11" style="2" customWidth="1"/>
    <col min="43" max="43" width="11.625" style="2" customWidth="1"/>
    <col min="44" max="44" width="10.125" style="2" hidden="1" customWidth="1" outlineLevel="1"/>
    <col min="45" max="45" width="11.5" style="2" hidden="1" customWidth="1" outlineLevel="1"/>
    <col min="46" max="46" width="11.625" style="2" hidden="1" customWidth="1" outlineLevel="1"/>
    <col min="47" max="47" width="11" style="2" hidden="1" customWidth="1" outlineLevel="1"/>
    <col min="48" max="48" width="9" style="2" hidden="1" customWidth="1" outlineLevel="1"/>
    <col min="49" max="49" width="10.875" style="2" hidden="1" customWidth="1" outlineLevel="1"/>
    <col min="50" max="50" width="52.5" style="2" hidden="1" customWidth="1" outlineLevel="1"/>
    <col min="51" max="51" width="9" style="2" collapsed="1"/>
    <col min="52" max="52" width="45.375" style="2" customWidth="1"/>
    <col min="53" max="16384" width="9" style="2"/>
  </cols>
  <sheetData>
    <row r="1" spans="1:16341" ht="63" x14ac:dyDescent="0.25">
      <c r="A1" s="3"/>
      <c r="B1" s="3"/>
      <c r="C1"/>
      <c r="D1"/>
      <c r="E1"/>
      <c r="F1"/>
      <c r="G1"/>
      <c r="H1" t="s">
        <v>92</v>
      </c>
      <c r="I1" s="15"/>
      <c r="J1"/>
      <c r="K1"/>
      <c r="L1"/>
      <c r="M1" s="9"/>
      <c r="N1"/>
      <c r="O1"/>
      <c r="P1"/>
      <c r="Q1"/>
      <c r="R1"/>
      <c r="S1"/>
      <c r="T1"/>
      <c r="U1"/>
      <c r="V1"/>
      <c r="W1"/>
      <c r="X1"/>
      <c r="Y1"/>
      <c r="Z1"/>
      <c r="AA1"/>
      <c r="AB1"/>
      <c r="AC1"/>
      <c r="AD1"/>
      <c r="AE1"/>
      <c r="AF1"/>
      <c r="AG1"/>
      <c r="AH1"/>
      <c r="AI1"/>
      <c r="AJ1"/>
      <c r="AK1"/>
      <c r="AL1"/>
      <c r="AM1"/>
      <c r="AN1"/>
      <c r="AO1"/>
      <c r="AP1"/>
      <c r="AQ1"/>
      <c r="AR1"/>
      <c r="AS1"/>
      <c r="AT1"/>
      <c r="AU1"/>
      <c r="AV1"/>
      <c r="AW1"/>
      <c r="AY1" s="9"/>
      <c r="AZ1" s="46" t="s">
        <v>106</v>
      </c>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row>
    <row r="2" spans="1:16341" ht="27.75" thickBot="1" x14ac:dyDescent="0.3">
      <c r="A2" s="4"/>
      <c r="B2" s="5"/>
      <c r="C2" s="6"/>
      <c r="D2" s="5"/>
      <c r="E2" s="7"/>
      <c r="F2" s="6"/>
      <c r="G2" s="6"/>
      <c r="H2" s="5" t="s">
        <v>100</v>
      </c>
      <c r="I2" s="18"/>
      <c r="J2" s="6"/>
      <c r="K2" s="8"/>
      <c r="L2" s="8"/>
      <c r="M2" s="6"/>
      <c r="N2" s="7"/>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row>
    <row r="3" spans="1:16341" s="10" customFormat="1" ht="16.5" customHeight="1" x14ac:dyDescent="0.25">
      <c r="A3" s="49" t="s">
        <v>64</v>
      </c>
      <c r="B3" s="50"/>
      <c r="C3" s="50"/>
      <c r="D3" s="50"/>
      <c r="E3" s="50"/>
      <c r="F3" s="51" t="s">
        <v>40</v>
      </c>
      <c r="G3" s="54" t="s">
        <v>41</v>
      </c>
      <c r="H3" s="56" t="s">
        <v>65</v>
      </c>
      <c r="I3" s="57" t="s">
        <v>66</v>
      </c>
      <c r="J3" s="56" t="s">
        <v>42</v>
      </c>
      <c r="K3" s="56" t="s">
        <v>43</v>
      </c>
      <c r="L3" s="56" t="s">
        <v>44</v>
      </c>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48" t="s">
        <v>74</v>
      </c>
      <c r="AZ3" s="48" t="s">
        <v>75</v>
      </c>
    </row>
    <row r="4" spans="1:16341" s="11" customFormat="1" ht="29.25" customHeight="1" x14ac:dyDescent="0.25">
      <c r="A4" s="58" t="s">
        <v>66</v>
      </c>
      <c r="B4" s="61" t="s">
        <v>38</v>
      </c>
      <c r="C4" s="64" t="s">
        <v>67</v>
      </c>
      <c r="D4" s="61" t="s">
        <v>39</v>
      </c>
      <c r="E4" s="64" t="s">
        <v>68</v>
      </c>
      <c r="F4" s="52"/>
      <c r="G4" s="55"/>
      <c r="H4" s="56"/>
      <c r="I4" s="57"/>
      <c r="J4" s="56"/>
      <c r="K4" s="56"/>
      <c r="L4" s="28">
        <v>2014</v>
      </c>
      <c r="M4" s="28">
        <v>2015</v>
      </c>
      <c r="N4" s="28">
        <v>2016</v>
      </c>
      <c r="O4" s="56" t="s">
        <v>60</v>
      </c>
      <c r="P4" s="56"/>
      <c r="Q4" s="56"/>
      <c r="R4" s="56" t="s">
        <v>61</v>
      </c>
      <c r="S4" s="56"/>
      <c r="T4" s="56"/>
      <c r="U4" s="56" t="s">
        <v>62</v>
      </c>
      <c r="V4" s="56"/>
      <c r="W4" s="56"/>
      <c r="X4" s="56" t="s">
        <v>63</v>
      </c>
      <c r="Y4" s="56"/>
      <c r="Z4" s="56"/>
      <c r="AA4" s="47" t="s">
        <v>82</v>
      </c>
      <c r="AB4" s="47"/>
      <c r="AC4" s="47"/>
      <c r="AD4" s="47" t="s">
        <v>91</v>
      </c>
      <c r="AE4" s="47"/>
      <c r="AF4" s="47"/>
      <c r="AG4" s="47"/>
      <c r="AH4" s="30">
        <v>2017</v>
      </c>
      <c r="AI4" s="30">
        <v>2017</v>
      </c>
      <c r="AJ4" s="30">
        <v>2017</v>
      </c>
      <c r="AK4" s="30">
        <v>2017</v>
      </c>
      <c r="AL4" s="30">
        <v>2017</v>
      </c>
      <c r="AM4" s="30">
        <v>2017</v>
      </c>
      <c r="AN4" s="30">
        <v>2017</v>
      </c>
      <c r="AO4" s="48" t="s">
        <v>73</v>
      </c>
      <c r="AP4" s="48"/>
      <c r="AQ4" s="48"/>
      <c r="AR4" s="48">
        <v>2018</v>
      </c>
      <c r="AS4" s="48">
        <v>2019</v>
      </c>
      <c r="AT4" s="48">
        <v>2020</v>
      </c>
      <c r="AU4" s="48">
        <v>2021</v>
      </c>
      <c r="AV4" s="48">
        <v>2022</v>
      </c>
      <c r="AW4" s="48">
        <v>2023</v>
      </c>
      <c r="AX4" s="48">
        <v>2024</v>
      </c>
      <c r="AY4" s="48"/>
      <c r="AZ4" s="48"/>
    </row>
    <row r="5" spans="1:16341" s="12" customFormat="1" ht="42.75" customHeight="1" x14ac:dyDescent="0.25">
      <c r="A5" s="59"/>
      <c r="B5" s="62"/>
      <c r="C5" s="52"/>
      <c r="D5" s="62"/>
      <c r="E5" s="52"/>
      <c r="F5" s="52"/>
      <c r="G5" s="55"/>
      <c r="H5" s="56"/>
      <c r="I5" s="57"/>
      <c r="J5" s="56"/>
      <c r="K5" s="28"/>
      <c r="L5" s="28"/>
      <c r="M5" s="28"/>
      <c r="N5" s="28"/>
      <c r="O5" s="28" t="s">
        <v>59</v>
      </c>
      <c r="P5" s="28" t="s">
        <v>58</v>
      </c>
      <c r="Q5" s="28" t="s">
        <v>83</v>
      </c>
      <c r="R5" s="28" t="s">
        <v>59</v>
      </c>
      <c r="S5" s="28" t="s">
        <v>58</v>
      </c>
      <c r="T5" s="28" t="s">
        <v>83</v>
      </c>
      <c r="U5" s="28" t="s">
        <v>59</v>
      </c>
      <c r="V5" s="28" t="s">
        <v>58</v>
      </c>
      <c r="W5" s="28" t="s">
        <v>83</v>
      </c>
      <c r="X5" s="28" t="s">
        <v>59</v>
      </c>
      <c r="Y5" s="28" t="s">
        <v>58</v>
      </c>
      <c r="Z5" s="28" t="s">
        <v>83</v>
      </c>
      <c r="AA5" s="29" t="s">
        <v>59</v>
      </c>
      <c r="AB5" s="29" t="s">
        <v>58</v>
      </c>
      <c r="AC5" s="29" t="s">
        <v>83</v>
      </c>
      <c r="AD5" s="29" t="s">
        <v>59</v>
      </c>
      <c r="AE5" s="29" t="s">
        <v>58</v>
      </c>
      <c r="AF5" s="29" t="s">
        <v>83</v>
      </c>
      <c r="AG5" s="29" t="s">
        <v>70</v>
      </c>
      <c r="AH5" s="30" t="s">
        <v>45</v>
      </c>
      <c r="AI5" s="30" t="s">
        <v>46</v>
      </c>
      <c r="AJ5" s="30" t="s">
        <v>47</v>
      </c>
      <c r="AK5" s="30" t="s">
        <v>48</v>
      </c>
      <c r="AL5" s="30" t="s">
        <v>49</v>
      </c>
      <c r="AM5" s="30" t="s">
        <v>50</v>
      </c>
      <c r="AN5" s="30" t="s">
        <v>51</v>
      </c>
      <c r="AO5" s="48" t="s">
        <v>76</v>
      </c>
      <c r="AP5" s="48" t="s">
        <v>96</v>
      </c>
      <c r="AQ5" s="48" t="s">
        <v>72</v>
      </c>
      <c r="AR5" s="48"/>
      <c r="AS5" s="48"/>
      <c r="AT5" s="48"/>
      <c r="AU5" s="48"/>
      <c r="AV5" s="48"/>
      <c r="AW5" s="48"/>
      <c r="AX5" s="48"/>
      <c r="AY5" s="48"/>
      <c r="AZ5" s="48"/>
    </row>
    <row r="6" spans="1:16341" s="12" customFormat="1" ht="15" x14ac:dyDescent="0.25">
      <c r="A6" s="59"/>
      <c r="B6" s="62"/>
      <c r="C6" s="52"/>
      <c r="D6" s="62"/>
      <c r="E6" s="52"/>
      <c r="F6" s="52"/>
      <c r="G6" s="55"/>
      <c r="H6" s="56"/>
      <c r="I6" s="57"/>
      <c r="J6" s="56"/>
      <c r="K6" s="13" t="s">
        <v>69</v>
      </c>
      <c r="L6" s="28"/>
      <c r="M6" s="28">
        <v>42421376.330000006</v>
      </c>
      <c r="N6" s="30">
        <v>227924564.27000001</v>
      </c>
      <c r="O6" s="30">
        <v>20584858.75</v>
      </c>
      <c r="P6" s="30">
        <v>22516753.479999997</v>
      </c>
      <c r="Q6" s="30">
        <v>1931894.73</v>
      </c>
      <c r="R6" s="30">
        <v>18640958.869999997</v>
      </c>
      <c r="S6" s="30">
        <v>16155765.26</v>
      </c>
      <c r="T6" s="30">
        <v>-2485193.61</v>
      </c>
      <c r="U6" s="30">
        <v>22429642.5</v>
      </c>
      <c r="V6" s="30">
        <v>23190241.300000001</v>
      </c>
      <c r="W6" s="30">
        <v>760598.8</v>
      </c>
      <c r="X6" s="30">
        <v>24849965.429999996</v>
      </c>
      <c r="Y6" s="30">
        <v>22734600.894762911</v>
      </c>
      <c r="Z6" s="30">
        <v>-2115364.5352370963</v>
      </c>
      <c r="AA6" s="29">
        <v>19192418.979999997</v>
      </c>
      <c r="AB6" s="29">
        <v>12407114.470000003</v>
      </c>
      <c r="AC6" s="29">
        <v>-6785304.5100000016</v>
      </c>
      <c r="AD6" s="29">
        <v>105697844.52999994</v>
      </c>
      <c r="AE6" s="29">
        <v>97004475.404762909</v>
      </c>
      <c r="AF6" s="29">
        <v>-8693369.125237098</v>
      </c>
      <c r="AG6" s="31">
        <f>AE6/AD6</f>
        <v>0.91775263569571075</v>
      </c>
      <c r="AH6" s="30"/>
      <c r="AI6" s="30"/>
      <c r="AJ6" s="30"/>
      <c r="AK6" s="30"/>
      <c r="AL6" s="30"/>
      <c r="AM6" s="30"/>
      <c r="AN6" s="30"/>
      <c r="AO6" s="48"/>
      <c r="AP6" s="48"/>
      <c r="AQ6" s="48"/>
      <c r="AR6" s="30"/>
      <c r="AS6" s="30"/>
      <c r="AT6" s="30"/>
      <c r="AU6" s="30"/>
      <c r="AV6" s="30"/>
      <c r="AW6" s="30"/>
      <c r="AX6" s="30"/>
      <c r="AY6" s="48"/>
      <c r="AZ6" s="48"/>
    </row>
    <row r="7" spans="1:16341" s="14" customFormat="1" ht="43.5" customHeight="1" x14ac:dyDescent="0.25">
      <c r="A7" s="60"/>
      <c r="B7" s="63"/>
      <c r="C7" s="53"/>
      <c r="D7" s="63"/>
      <c r="E7" s="53"/>
      <c r="F7" s="53"/>
      <c r="G7" s="55"/>
      <c r="H7" s="56"/>
      <c r="I7" s="57"/>
      <c r="J7" s="56"/>
      <c r="K7" s="13" t="s">
        <v>71</v>
      </c>
      <c r="L7" s="28"/>
      <c r="M7" s="28"/>
      <c r="N7" s="28"/>
      <c r="O7" s="28"/>
      <c r="P7" s="28"/>
      <c r="Q7" s="28"/>
      <c r="R7" s="28"/>
      <c r="S7" s="28"/>
      <c r="T7" s="28"/>
      <c r="U7" s="28"/>
      <c r="V7" s="28"/>
      <c r="W7" s="28"/>
      <c r="X7" s="28"/>
      <c r="Y7" s="28"/>
      <c r="Z7" s="28"/>
      <c r="AA7" s="29">
        <f t="shared" ref="AA7:AF7" si="0">SUM(AA9:AA15)</f>
        <v>9515765.0899999999</v>
      </c>
      <c r="AB7" s="29">
        <f t="shared" si="0"/>
        <v>1063137.19</v>
      </c>
      <c r="AC7" s="29">
        <f t="shared" si="0"/>
        <v>-8452627.9000000004</v>
      </c>
      <c r="AD7" s="29">
        <f t="shared" si="0"/>
        <v>17920968.710000001</v>
      </c>
      <c r="AE7" s="29">
        <f t="shared" si="0"/>
        <v>7323588.0047629038</v>
      </c>
      <c r="AF7" s="29">
        <f t="shared" si="0"/>
        <v>-10597380.705237096</v>
      </c>
      <c r="AG7" s="31">
        <f>AE7/AD7</f>
        <v>0.40866027519351122</v>
      </c>
      <c r="AH7" s="30"/>
      <c r="AI7" s="30"/>
      <c r="AJ7" s="30"/>
      <c r="AK7" s="30"/>
      <c r="AL7" s="30"/>
      <c r="AM7" s="30"/>
      <c r="AN7" s="30"/>
      <c r="AO7" s="48"/>
      <c r="AP7" s="48"/>
      <c r="AQ7" s="48"/>
      <c r="AR7" s="30"/>
      <c r="AS7" s="30"/>
      <c r="AT7" s="30"/>
      <c r="AU7" s="30"/>
      <c r="AV7" s="30"/>
      <c r="AW7" s="30"/>
      <c r="AX7" s="30"/>
      <c r="AY7" s="48"/>
      <c r="AZ7" s="48"/>
    </row>
    <row r="8" spans="1:16341" s="1" customFormat="1" ht="12.75" x14ac:dyDescent="0.2">
      <c r="A8" s="17">
        <v>1</v>
      </c>
      <c r="B8" s="17">
        <v>2</v>
      </c>
      <c r="C8" s="22">
        <v>3</v>
      </c>
      <c r="D8" s="17">
        <v>4</v>
      </c>
      <c r="E8" s="17">
        <v>5</v>
      </c>
      <c r="F8" s="17">
        <v>6</v>
      </c>
      <c r="G8" s="17">
        <v>7</v>
      </c>
      <c r="H8" s="19">
        <v>1</v>
      </c>
      <c r="I8" s="19">
        <v>2</v>
      </c>
      <c r="J8" s="32">
        <v>3</v>
      </c>
      <c r="K8" s="32">
        <v>4</v>
      </c>
      <c r="L8" s="19">
        <v>12</v>
      </c>
      <c r="M8" s="19">
        <v>13</v>
      </c>
      <c r="N8" s="19">
        <v>14</v>
      </c>
      <c r="O8" s="19">
        <v>15</v>
      </c>
      <c r="P8" s="19">
        <v>16</v>
      </c>
      <c r="Q8" s="19">
        <v>17</v>
      </c>
      <c r="R8" s="19">
        <v>18</v>
      </c>
      <c r="S8" s="19">
        <v>19</v>
      </c>
      <c r="T8" s="19">
        <v>20</v>
      </c>
      <c r="U8" s="19">
        <v>21</v>
      </c>
      <c r="V8" s="19">
        <v>22</v>
      </c>
      <c r="W8" s="19">
        <v>23</v>
      </c>
      <c r="X8" s="19">
        <v>24</v>
      </c>
      <c r="Y8" s="19">
        <v>25</v>
      </c>
      <c r="Z8" s="19">
        <v>26</v>
      </c>
      <c r="AA8" s="19">
        <v>27</v>
      </c>
      <c r="AB8" s="19">
        <v>28</v>
      </c>
      <c r="AC8" s="19">
        <v>29</v>
      </c>
      <c r="AD8" s="19">
        <v>5</v>
      </c>
      <c r="AE8" s="19">
        <v>6</v>
      </c>
      <c r="AF8" s="19" t="s">
        <v>94</v>
      </c>
      <c r="AG8" s="19" t="s">
        <v>95</v>
      </c>
      <c r="AH8" s="19">
        <v>34</v>
      </c>
      <c r="AI8" s="19">
        <v>35</v>
      </c>
      <c r="AJ8" s="19">
        <v>36</v>
      </c>
      <c r="AK8" s="19">
        <v>37</v>
      </c>
      <c r="AL8" s="19">
        <v>38</v>
      </c>
      <c r="AM8" s="19">
        <v>39</v>
      </c>
      <c r="AN8" s="19">
        <v>40</v>
      </c>
      <c r="AO8" s="19">
        <v>9</v>
      </c>
      <c r="AP8" s="19">
        <v>10</v>
      </c>
      <c r="AQ8" s="19" t="s">
        <v>93</v>
      </c>
      <c r="AR8" s="19">
        <v>44</v>
      </c>
      <c r="AS8" s="19">
        <v>45</v>
      </c>
      <c r="AT8" s="19">
        <v>46</v>
      </c>
      <c r="AU8" s="19">
        <v>47</v>
      </c>
      <c r="AV8" s="19">
        <v>48</v>
      </c>
      <c r="AW8" s="19">
        <v>49</v>
      </c>
      <c r="AX8" s="19">
        <v>50</v>
      </c>
      <c r="AY8" s="19">
        <v>12</v>
      </c>
      <c r="AZ8" s="19">
        <v>13</v>
      </c>
    </row>
    <row r="9" spans="1:16341" s="21" customFormat="1" ht="293.25" customHeight="1" x14ac:dyDescent="0.2">
      <c r="A9" s="37" t="s">
        <v>17</v>
      </c>
      <c r="B9" s="37" t="s">
        <v>18</v>
      </c>
      <c r="C9" s="38" t="s">
        <v>53</v>
      </c>
      <c r="D9" s="37" t="s">
        <v>0</v>
      </c>
      <c r="E9" s="37" t="s">
        <v>3</v>
      </c>
      <c r="F9" s="37" t="s">
        <v>2</v>
      </c>
      <c r="G9" s="37" t="s">
        <v>19</v>
      </c>
      <c r="H9" s="37">
        <v>1</v>
      </c>
      <c r="I9" s="37" t="s">
        <v>17</v>
      </c>
      <c r="J9" s="38" t="s">
        <v>10</v>
      </c>
      <c r="K9" s="38" t="s">
        <v>101</v>
      </c>
      <c r="L9" s="39">
        <v>0</v>
      </c>
      <c r="M9" s="39">
        <v>0</v>
      </c>
      <c r="N9" s="39">
        <v>0</v>
      </c>
      <c r="O9" s="39">
        <v>0</v>
      </c>
      <c r="P9" s="39">
        <v>0</v>
      </c>
      <c r="Q9" s="39">
        <f t="shared" ref="Q9:Q15" si="1">P9-O9</f>
        <v>0</v>
      </c>
      <c r="R9" s="39">
        <v>0</v>
      </c>
      <c r="S9" s="39">
        <v>258668.68</v>
      </c>
      <c r="T9" s="39">
        <f t="shared" ref="T9:T15" si="2">S9-R9</f>
        <v>258668.68</v>
      </c>
      <c r="U9" s="39"/>
      <c r="V9" s="39">
        <v>0</v>
      </c>
      <c r="W9" s="39">
        <f t="shared" ref="W9:W15" si="3">V9-U9</f>
        <v>0</v>
      </c>
      <c r="X9" s="39">
        <v>350666.58</v>
      </c>
      <c r="Y9" s="39"/>
      <c r="Z9" s="39">
        <f t="shared" ref="Z9:Z15" si="4">Y9-X9</f>
        <v>-350666.58</v>
      </c>
      <c r="AA9" s="39">
        <v>6379500</v>
      </c>
      <c r="AB9" s="39">
        <v>0</v>
      </c>
      <c r="AC9" s="39">
        <f t="shared" ref="AC9:AC15" si="5">AB9-AA9</f>
        <v>-6379500</v>
      </c>
      <c r="AD9" s="39">
        <f t="shared" ref="AD9:AD15" si="6">O9+R9+U9+X9+AA9</f>
        <v>6730166.5800000001</v>
      </c>
      <c r="AE9" s="39">
        <f t="shared" ref="AE9:AE15" si="7">AB9+Y9+V9+S9+P9</f>
        <v>258668.68</v>
      </c>
      <c r="AF9" s="33">
        <f>AE9-AD9</f>
        <v>-6471497.9000000004</v>
      </c>
      <c r="AG9" s="40">
        <f>AE9/AD9</f>
        <v>3.8434216586656904E-2</v>
      </c>
      <c r="AH9" s="39">
        <v>0</v>
      </c>
      <c r="AI9" s="39">
        <v>1191537.49</v>
      </c>
      <c r="AJ9" s="39">
        <v>0</v>
      </c>
      <c r="AK9" s="39">
        <v>0</v>
      </c>
      <c r="AL9" s="39">
        <v>10004144.77</v>
      </c>
      <c r="AM9" s="39">
        <v>0</v>
      </c>
      <c r="AN9" s="39">
        <v>0</v>
      </c>
      <c r="AO9" s="39">
        <f>AN9+AM9+AL9+AK9+AJ9+AI9+AA9+X9+U9+R9+O9+AH9</f>
        <v>17925848.839999996</v>
      </c>
      <c r="AP9" s="39">
        <v>14469054.280000001</v>
      </c>
      <c r="AQ9" s="33">
        <f>AP9-AO9</f>
        <v>-3456794.5599999949</v>
      </c>
      <c r="AR9" s="39">
        <v>52171854.43</v>
      </c>
      <c r="AS9" s="39">
        <v>37239329.68</v>
      </c>
      <c r="AT9" s="39">
        <v>17268048.510000002</v>
      </c>
      <c r="AU9" s="39">
        <v>2427223.94</v>
      </c>
      <c r="AV9" s="39">
        <v>0</v>
      </c>
      <c r="AW9" s="39">
        <v>2427223.94</v>
      </c>
      <c r="AX9" s="39">
        <v>0</v>
      </c>
      <c r="AY9" s="39">
        <v>107361816.59000002</v>
      </c>
      <c r="AZ9" s="34" t="s">
        <v>103</v>
      </c>
    </row>
    <row r="10" spans="1:16341" s="21" customFormat="1" ht="138" customHeight="1" x14ac:dyDescent="0.2">
      <c r="A10" s="37" t="s">
        <v>7</v>
      </c>
      <c r="B10" s="37" t="s">
        <v>84</v>
      </c>
      <c r="C10" s="38" t="s">
        <v>8</v>
      </c>
      <c r="D10" s="37" t="s">
        <v>0</v>
      </c>
      <c r="E10" s="37" t="s">
        <v>3</v>
      </c>
      <c r="F10" s="37" t="s">
        <v>2</v>
      </c>
      <c r="G10" s="37" t="s">
        <v>9</v>
      </c>
      <c r="H10" s="37">
        <v>2</v>
      </c>
      <c r="I10" s="37" t="s">
        <v>7</v>
      </c>
      <c r="J10" s="38" t="s">
        <v>10</v>
      </c>
      <c r="K10" s="38" t="s">
        <v>11</v>
      </c>
      <c r="L10" s="39">
        <v>0</v>
      </c>
      <c r="M10" s="39">
        <v>0</v>
      </c>
      <c r="N10" s="39">
        <v>31597272.489999998</v>
      </c>
      <c r="O10" s="39">
        <v>1501559.09</v>
      </c>
      <c r="P10" s="39">
        <v>0</v>
      </c>
      <c r="Q10" s="39">
        <f t="shared" si="1"/>
        <v>-1501559.09</v>
      </c>
      <c r="R10" s="39">
        <v>0</v>
      </c>
      <c r="S10" s="39">
        <v>0</v>
      </c>
      <c r="T10" s="39">
        <f t="shared" si="2"/>
        <v>0</v>
      </c>
      <c r="U10" s="39"/>
      <c r="V10" s="39">
        <v>1501559.09</v>
      </c>
      <c r="W10" s="39">
        <f t="shared" si="3"/>
        <v>1501559.09</v>
      </c>
      <c r="X10" s="39">
        <v>3992857.16</v>
      </c>
      <c r="Y10" s="39">
        <v>1940102.2547629038</v>
      </c>
      <c r="Z10" s="39">
        <f t="shared" si="4"/>
        <v>-2052754.9052370964</v>
      </c>
      <c r="AA10" s="39">
        <v>0</v>
      </c>
      <c r="AB10" s="39">
        <v>0</v>
      </c>
      <c r="AC10" s="39">
        <f t="shared" si="5"/>
        <v>0</v>
      </c>
      <c r="AD10" s="39">
        <f t="shared" si="6"/>
        <v>5494416.25</v>
      </c>
      <c r="AE10" s="39">
        <f t="shared" si="7"/>
        <v>3441661.3447629036</v>
      </c>
      <c r="AF10" s="33">
        <f t="shared" ref="AF10:AF15" si="8">AE10-AD10</f>
        <v>-2052754.9052370964</v>
      </c>
      <c r="AG10" s="40">
        <f t="shared" ref="AG10:AG15" si="9">AE10/AD10</f>
        <v>0.626392538927662</v>
      </c>
      <c r="AH10" s="39">
        <v>0</v>
      </c>
      <c r="AI10" s="39">
        <v>3992857.16</v>
      </c>
      <c r="AJ10" s="39">
        <v>0</v>
      </c>
      <c r="AK10" s="39">
        <v>0</v>
      </c>
      <c r="AL10" s="39">
        <v>3992857.16</v>
      </c>
      <c r="AM10" s="39">
        <v>0</v>
      </c>
      <c r="AN10" s="39">
        <v>0</v>
      </c>
      <c r="AO10" s="39">
        <f>AN10+AM10+AL10+AK10+AJ10+AI10+AA10+X10+U10+R10+O10+AH10</f>
        <v>13480130.57</v>
      </c>
      <c r="AP10" s="39">
        <v>14783151.422391485</v>
      </c>
      <c r="AQ10" s="25">
        <f t="shared" ref="AQ10:AQ13" si="10">AP10-AO10</f>
        <v>1303020.8523914851</v>
      </c>
      <c r="AR10" s="39">
        <v>20906461.890000001</v>
      </c>
      <c r="AS10" s="39">
        <v>22533376.979999997</v>
      </c>
      <c r="AT10" s="39">
        <v>16659423.530000001</v>
      </c>
      <c r="AU10" s="39">
        <v>13537217.08</v>
      </c>
      <c r="AV10" s="39">
        <v>11600459.26</v>
      </c>
      <c r="AW10" s="39">
        <v>13994522.060000001</v>
      </c>
      <c r="AX10" s="39">
        <v>3741136.13</v>
      </c>
      <c r="AY10" s="39">
        <v>118439999.99000001</v>
      </c>
      <c r="AZ10" s="34" t="s">
        <v>102</v>
      </c>
    </row>
    <row r="11" spans="1:16341" s="21" customFormat="1" ht="114.75" x14ac:dyDescent="0.2">
      <c r="A11" s="37" t="s">
        <v>12</v>
      </c>
      <c r="B11" s="37" t="s">
        <v>13</v>
      </c>
      <c r="C11" s="38" t="s">
        <v>52</v>
      </c>
      <c r="D11" s="37" t="s">
        <v>0</v>
      </c>
      <c r="E11" s="37" t="s">
        <v>3</v>
      </c>
      <c r="F11" s="37" t="s">
        <v>2</v>
      </c>
      <c r="G11" s="37" t="s">
        <v>14</v>
      </c>
      <c r="H11" s="37">
        <v>3</v>
      </c>
      <c r="I11" s="37" t="s">
        <v>12</v>
      </c>
      <c r="J11" s="38" t="s">
        <v>4</v>
      </c>
      <c r="K11" s="38" t="s">
        <v>15</v>
      </c>
      <c r="L11" s="39">
        <v>0</v>
      </c>
      <c r="M11" s="39">
        <v>0</v>
      </c>
      <c r="N11" s="39">
        <v>3191192.29</v>
      </c>
      <c r="O11" s="39">
        <v>0</v>
      </c>
      <c r="P11" s="39">
        <v>0</v>
      </c>
      <c r="Q11" s="39">
        <f t="shared" si="1"/>
        <v>0</v>
      </c>
      <c r="R11" s="39">
        <v>349727.79</v>
      </c>
      <c r="S11" s="39">
        <v>349727.79</v>
      </c>
      <c r="T11" s="39">
        <f t="shared" si="2"/>
        <v>0</v>
      </c>
      <c r="U11" s="39">
        <v>0</v>
      </c>
      <c r="V11" s="39">
        <v>0</v>
      </c>
      <c r="W11" s="39">
        <f t="shared" si="3"/>
        <v>0</v>
      </c>
      <c r="X11" s="39">
        <v>0</v>
      </c>
      <c r="Y11" s="39">
        <v>0</v>
      </c>
      <c r="Z11" s="39">
        <f t="shared" si="4"/>
        <v>0</v>
      </c>
      <c r="AA11" s="39">
        <v>575970.31999999995</v>
      </c>
      <c r="AB11" s="39">
        <v>0</v>
      </c>
      <c r="AC11" s="39">
        <f t="shared" si="5"/>
        <v>-575970.31999999995</v>
      </c>
      <c r="AD11" s="39">
        <f t="shared" si="6"/>
        <v>925698.10999999987</v>
      </c>
      <c r="AE11" s="39">
        <f t="shared" si="7"/>
        <v>349727.79</v>
      </c>
      <c r="AF11" s="33">
        <f t="shared" si="8"/>
        <v>-575970.31999999983</v>
      </c>
      <c r="AG11" s="40">
        <f t="shared" si="9"/>
        <v>0.37779896731127605</v>
      </c>
      <c r="AH11" s="39">
        <v>0</v>
      </c>
      <c r="AI11" s="39">
        <v>0</v>
      </c>
      <c r="AJ11" s="39">
        <v>575970.32999999996</v>
      </c>
      <c r="AK11" s="39">
        <v>0</v>
      </c>
      <c r="AL11" s="39">
        <v>0</v>
      </c>
      <c r="AM11" s="39">
        <v>575970.31999999995</v>
      </c>
      <c r="AN11" s="39">
        <v>0</v>
      </c>
      <c r="AO11" s="39">
        <f t="shared" ref="AO11:AO15" si="11">AN11+AM11+AL11+AK11+AJ11+AI11+AA11+X11+U11+R11+O11+AH11</f>
        <v>2077638.7599999998</v>
      </c>
      <c r="AP11" s="39">
        <v>2077638.7599999998</v>
      </c>
      <c r="AQ11" s="25">
        <f t="shared" si="10"/>
        <v>0</v>
      </c>
      <c r="AR11" s="39">
        <v>2303881.2799999998</v>
      </c>
      <c r="AS11" s="39">
        <v>2303881.2799999998</v>
      </c>
      <c r="AT11" s="39">
        <v>2303881.2799999998</v>
      </c>
      <c r="AU11" s="39">
        <v>1698563.48</v>
      </c>
      <c r="AV11" s="39">
        <v>1496790.89</v>
      </c>
      <c r="AW11" s="39">
        <v>1496790.89</v>
      </c>
      <c r="AX11" s="39">
        <v>942000.85</v>
      </c>
      <c r="AY11" s="39">
        <v>17814621</v>
      </c>
      <c r="AZ11" s="26" t="s">
        <v>107</v>
      </c>
    </row>
    <row r="12" spans="1:16341" s="21" customFormat="1" ht="38.25" x14ac:dyDescent="0.2">
      <c r="A12" s="37" t="s">
        <v>33</v>
      </c>
      <c r="B12" s="37" t="s">
        <v>34</v>
      </c>
      <c r="C12" s="38" t="s">
        <v>57</v>
      </c>
      <c r="D12" s="37" t="s">
        <v>0</v>
      </c>
      <c r="E12" s="37" t="s">
        <v>1</v>
      </c>
      <c r="F12" s="37" t="s">
        <v>16</v>
      </c>
      <c r="G12" s="37" t="s">
        <v>35</v>
      </c>
      <c r="H12" s="37">
        <v>4</v>
      </c>
      <c r="I12" s="37" t="s">
        <v>33</v>
      </c>
      <c r="J12" s="38" t="s">
        <v>36</v>
      </c>
      <c r="K12" s="38" t="s">
        <v>37</v>
      </c>
      <c r="L12" s="39">
        <v>0</v>
      </c>
      <c r="M12" s="39">
        <v>0</v>
      </c>
      <c r="N12" s="39">
        <v>234516.74</v>
      </c>
      <c r="O12" s="39">
        <v>0</v>
      </c>
      <c r="P12" s="39">
        <v>0</v>
      </c>
      <c r="Q12" s="39">
        <f t="shared" si="1"/>
        <v>0</v>
      </c>
      <c r="R12" s="39">
        <v>61726</v>
      </c>
      <c r="S12" s="39">
        <v>61726</v>
      </c>
      <c r="T12" s="39">
        <f t="shared" si="2"/>
        <v>0</v>
      </c>
      <c r="U12" s="39">
        <v>0</v>
      </c>
      <c r="V12" s="39">
        <v>0</v>
      </c>
      <c r="W12" s="39">
        <f t="shared" si="3"/>
        <v>0</v>
      </c>
      <c r="X12" s="39">
        <v>0</v>
      </c>
      <c r="Y12" s="39">
        <v>0</v>
      </c>
      <c r="Z12" s="39">
        <f t="shared" si="4"/>
        <v>0</v>
      </c>
      <c r="AA12" s="39">
        <v>569993.85</v>
      </c>
      <c r="AB12" s="39">
        <v>0</v>
      </c>
      <c r="AC12" s="39">
        <f t="shared" si="5"/>
        <v>-569993.85</v>
      </c>
      <c r="AD12" s="39">
        <f t="shared" si="6"/>
        <v>631719.85</v>
      </c>
      <c r="AE12" s="39">
        <f t="shared" si="7"/>
        <v>61726</v>
      </c>
      <c r="AF12" s="33">
        <f t="shared" si="8"/>
        <v>-569993.85</v>
      </c>
      <c r="AG12" s="40">
        <f t="shared" si="9"/>
        <v>9.7711034408686073E-2</v>
      </c>
      <c r="AH12" s="39">
        <v>0</v>
      </c>
      <c r="AI12" s="39">
        <v>0</v>
      </c>
      <c r="AJ12" s="39">
        <v>654748.19999999995</v>
      </c>
      <c r="AK12" s="39">
        <v>0</v>
      </c>
      <c r="AL12" s="39">
        <v>0</v>
      </c>
      <c r="AM12" s="39">
        <v>654748.19999999995</v>
      </c>
      <c r="AN12" s="39">
        <v>0</v>
      </c>
      <c r="AO12" s="39">
        <f t="shared" si="11"/>
        <v>1941216.25</v>
      </c>
      <c r="AP12" s="39">
        <v>619146.93999999994</v>
      </c>
      <c r="AQ12" s="33">
        <f t="shared" si="10"/>
        <v>-1322069.31</v>
      </c>
      <c r="AR12" s="39">
        <v>3608882.9800000004</v>
      </c>
      <c r="AS12" s="39">
        <v>1865362.94</v>
      </c>
      <c r="AT12" s="39">
        <v>0</v>
      </c>
      <c r="AU12" s="39">
        <v>0</v>
      </c>
      <c r="AV12" s="39">
        <v>0</v>
      </c>
      <c r="AW12" s="39">
        <v>0</v>
      </c>
      <c r="AX12" s="39">
        <v>0</v>
      </c>
      <c r="AY12" s="39">
        <v>7649978.9100000001</v>
      </c>
      <c r="AZ12" s="23" t="s">
        <v>97</v>
      </c>
    </row>
    <row r="13" spans="1:16341" s="21" customFormat="1" ht="38.25" x14ac:dyDescent="0.2">
      <c r="A13" s="37" t="s">
        <v>22</v>
      </c>
      <c r="B13" s="37" t="s">
        <v>23</v>
      </c>
      <c r="C13" s="38" t="s">
        <v>54</v>
      </c>
      <c r="D13" s="37">
        <v>1</v>
      </c>
      <c r="E13" s="37" t="s">
        <v>6</v>
      </c>
      <c r="F13" s="37" t="s">
        <v>21</v>
      </c>
      <c r="G13" s="37" t="s">
        <v>86</v>
      </c>
      <c r="H13" s="37">
        <v>5</v>
      </c>
      <c r="I13" s="37" t="s">
        <v>22</v>
      </c>
      <c r="J13" s="38" t="s">
        <v>87</v>
      </c>
      <c r="K13" s="38" t="s">
        <v>88</v>
      </c>
      <c r="L13" s="39">
        <v>0</v>
      </c>
      <c r="M13" s="39">
        <v>0</v>
      </c>
      <c r="N13" s="39">
        <v>0</v>
      </c>
      <c r="O13" s="39">
        <v>0</v>
      </c>
      <c r="P13" s="39">
        <v>0</v>
      </c>
      <c r="Q13" s="39">
        <f t="shared" si="1"/>
        <v>0</v>
      </c>
      <c r="R13" s="39">
        <v>0</v>
      </c>
      <c r="S13" s="39">
        <v>0</v>
      </c>
      <c r="T13" s="39">
        <f t="shared" si="2"/>
        <v>0</v>
      </c>
      <c r="U13" s="39">
        <v>0</v>
      </c>
      <c r="V13" s="39">
        <v>0</v>
      </c>
      <c r="W13" s="39">
        <f t="shared" si="3"/>
        <v>0</v>
      </c>
      <c r="X13" s="39">
        <v>0</v>
      </c>
      <c r="Y13" s="39">
        <v>0</v>
      </c>
      <c r="Z13" s="39">
        <f t="shared" si="4"/>
        <v>0</v>
      </c>
      <c r="AA13" s="39">
        <v>327998.21000000002</v>
      </c>
      <c r="AB13" s="39">
        <v>0</v>
      </c>
      <c r="AC13" s="39">
        <f t="shared" si="5"/>
        <v>-327998.21000000002</v>
      </c>
      <c r="AD13" s="39">
        <f t="shared" si="6"/>
        <v>327998.21000000002</v>
      </c>
      <c r="AE13" s="39">
        <f t="shared" si="7"/>
        <v>0</v>
      </c>
      <c r="AF13" s="33">
        <f t="shared" si="8"/>
        <v>-327998.21000000002</v>
      </c>
      <c r="AG13" s="40">
        <f t="shared" si="9"/>
        <v>0</v>
      </c>
      <c r="AH13" s="39">
        <v>0</v>
      </c>
      <c r="AI13" s="39">
        <v>0</v>
      </c>
      <c r="AJ13" s="39">
        <v>0</v>
      </c>
      <c r="AK13" s="39">
        <v>0</v>
      </c>
      <c r="AL13" s="39">
        <v>0</v>
      </c>
      <c r="AM13" s="39">
        <v>0</v>
      </c>
      <c r="AN13" s="39">
        <v>0</v>
      </c>
      <c r="AO13" s="39">
        <f t="shared" si="11"/>
        <v>327998.21000000002</v>
      </c>
      <c r="AP13" s="39">
        <v>0</v>
      </c>
      <c r="AQ13" s="24">
        <f t="shared" si="10"/>
        <v>-327998.21000000002</v>
      </c>
      <c r="AR13" s="39">
        <v>6855129.9100000001</v>
      </c>
      <c r="AS13" s="39">
        <v>7824401.0499999998</v>
      </c>
      <c r="AT13" s="39">
        <v>6491669.1600000001</v>
      </c>
      <c r="AU13" s="39">
        <v>2480896.14</v>
      </c>
      <c r="AV13" s="39">
        <v>0</v>
      </c>
      <c r="AW13" s="39">
        <v>0</v>
      </c>
      <c r="AX13" s="39">
        <v>0</v>
      </c>
      <c r="AY13" s="39">
        <v>23980094.469999999</v>
      </c>
      <c r="AZ13" s="23" t="s">
        <v>98</v>
      </c>
    </row>
    <row r="14" spans="1:16341" s="27" customFormat="1" ht="92.25" customHeight="1" x14ac:dyDescent="0.2">
      <c r="A14" s="41" t="s">
        <v>22</v>
      </c>
      <c r="B14" s="41" t="s">
        <v>23</v>
      </c>
      <c r="C14" s="42" t="s">
        <v>54</v>
      </c>
      <c r="D14" s="41">
        <v>1</v>
      </c>
      <c r="E14" s="41" t="s">
        <v>6</v>
      </c>
      <c r="F14" s="41" t="s">
        <v>21</v>
      </c>
      <c r="G14" s="41" t="s">
        <v>24</v>
      </c>
      <c r="H14" s="37">
        <v>6</v>
      </c>
      <c r="I14" s="41" t="s">
        <v>22</v>
      </c>
      <c r="J14" s="42" t="s">
        <v>25</v>
      </c>
      <c r="K14" s="42" t="s">
        <v>26</v>
      </c>
      <c r="L14" s="43">
        <v>0</v>
      </c>
      <c r="M14" s="43">
        <v>0</v>
      </c>
      <c r="N14" s="43">
        <v>0</v>
      </c>
      <c r="O14" s="43">
        <v>0</v>
      </c>
      <c r="P14" s="43">
        <v>0</v>
      </c>
      <c r="Q14" s="43">
        <f t="shared" si="1"/>
        <v>0</v>
      </c>
      <c r="R14" s="43">
        <v>0</v>
      </c>
      <c r="S14" s="43">
        <v>0</v>
      </c>
      <c r="T14" s="43">
        <f t="shared" si="2"/>
        <v>0</v>
      </c>
      <c r="U14" s="43">
        <v>2148667</v>
      </c>
      <c r="V14" s="43">
        <v>2148667</v>
      </c>
      <c r="W14" s="43">
        <f t="shared" si="3"/>
        <v>0</v>
      </c>
      <c r="X14" s="43">
        <v>0</v>
      </c>
      <c r="Y14" s="43">
        <v>0</v>
      </c>
      <c r="Z14" s="43">
        <f t="shared" si="4"/>
        <v>0</v>
      </c>
      <c r="AA14" s="43">
        <v>1370009.09</v>
      </c>
      <c r="AB14" s="43">
        <v>1063137.19</v>
      </c>
      <c r="AC14" s="43">
        <f t="shared" si="5"/>
        <v>-306871.90000000014</v>
      </c>
      <c r="AD14" s="43">
        <f t="shared" si="6"/>
        <v>3518676.09</v>
      </c>
      <c r="AE14" s="43">
        <f t="shared" si="7"/>
        <v>3211804.19</v>
      </c>
      <c r="AF14" s="33">
        <f t="shared" si="8"/>
        <v>-306871.89999999991</v>
      </c>
      <c r="AG14" s="44">
        <f t="shared" si="9"/>
        <v>0.91278768146004596</v>
      </c>
      <c r="AH14" s="43">
        <v>0</v>
      </c>
      <c r="AI14" s="43">
        <v>0</v>
      </c>
      <c r="AJ14" s="43">
        <v>87586.57</v>
      </c>
      <c r="AK14" s="43">
        <v>0</v>
      </c>
      <c r="AL14" s="43">
        <v>0</v>
      </c>
      <c r="AM14" s="43">
        <v>876236.02</v>
      </c>
      <c r="AN14" s="43">
        <v>0</v>
      </c>
      <c r="AO14" s="39">
        <f t="shared" si="11"/>
        <v>4482498.68</v>
      </c>
      <c r="AP14" s="39">
        <v>3614732.42</v>
      </c>
      <c r="AQ14" s="33">
        <f>AP14-AO14</f>
        <v>-867766.25999999978</v>
      </c>
      <c r="AR14" s="43">
        <v>2896175.08</v>
      </c>
      <c r="AS14" s="43">
        <v>2173508.08</v>
      </c>
      <c r="AT14" s="43">
        <v>622277.31999999995</v>
      </c>
      <c r="AU14" s="43">
        <v>568875.84</v>
      </c>
      <c r="AV14" s="43">
        <v>0</v>
      </c>
      <c r="AW14" s="43">
        <v>0</v>
      </c>
      <c r="AX14" s="43">
        <v>0</v>
      </c>
      <c r="AY14" s="43">
        <v>8594668</v>
      </c>
      <c r="AZ14" s="26" t="s">
        <v>104</v>
      </c>
    </row>
    <row r="15" spans="1:16341" s="21" customFormat="1" ht="38.25" x14ac:dyDescent="0.2">
      <c r="A15" s="37" t="s">
        <v>27</v>
      </c>
      <c r="B15" s="37" t="s">
        <v>28</v>
      </c>
      <c r="C15" s="38" t="s">
        <v>55</v>
      </c>
      <c r="D15" s="37">
        <v>3</v>
      </c>
      <c r="E15" s="37" t="s">
        <v>6</v>
      </c>
      <c r="F15" s="37" t="s">
        <v>2</v>
      </c>
      <c r="G15" s="37" t="s">
        <v>89</v>
      </c>
      <c r="H15" s="37">
        <v>7</v>
      </c>
      <c r="I15" s="37" t="s">
        <v>27</v>
      </c>
      <c r="J15" s="38" t="s">
        <v>85</v>
      </c>
      <c r="K15" s="38" t="s">
        <v>90</v>
      </c>
      <c r="L15" s="39">
        <v>0</v>
      </c>
      <c r="M15" s="39">
        <v>0</v>
      </c>
      <c r="N15" s="39">
        <v>0</v>
      </c>
      <c r="O15" s="39">
        <v>0</v>
      </c>
      <c r="P15" s="39">
        <v>0</v>
      </c>
      <c r="Q15" s="39">
        <f t="shared" si="1"/>
        <v>0</v>
      </c>
      <c r="R15" s="39">
        <v>0</v>
      </c>
      <c r="S15" s="39">
        <v>0</v>
      </c>
      <c r="T15" s="39">
        <f t="shared" si="2"/>
        <v>0</v>
      </c>
      <c r="U15" s="39">
        <v>0</v>
      </c>
      <c r="V15" s="39">
        <v>0</v>
      </c>
      <c r="W15" s="39">
        <f t="shared" si="3"/>
        <v>0</v>
      </c>
      <c r="X15" s="39">
        <v>0</v>
      </c>
      <c r="Y15" s="39">
        <v>0</v>
      </c>
      <c r="Z15" s="39">
        <f t="shared" si="4"/>
        <v>0</v>
      </c>
      <c r="AA15" s="39">
        <v>292293.62</v>
      </c>
      <c r="AB15" s="39">
        <v>0</v>
      </c>
      <c r="AC15" s="39">
        <f t="shared" si="5"/>
        <v>-292293.62</v>
      </c>
      <c r="AD15" s="39">
        <f t="shared" si="6"/>
        <v>292293.62</v>
      </c>
      <c r="AE15" s="39">
        <f t="shared" si="7"/>
        <v>0</v>
      </c>
      <c r="AF15" s="33">
        <f t="shared" si="8"/>
        <v>-292293.62</v>
      </c>
      <c r="AG15" s="40">
        <f t="shared" si="9"/>
        <v>0</v>
      </c>
      <c r="AH15" s="39">
        <v>0</v>
      </c>
      <c r="AI15" s="39">
        <v>0</v>
      </c>
      <c r="AJ15" s="39">
        <v>0</v>
      </c>
      <c r="AK15" s="39">
        <v>0</v>
      </c>
      <c r="AL15" s="39">
        <v>0</v>
      </c>
      <c r="AM15" s="39">
        <v>0</v>
      </c>
      <c r="AN15" s="39">
        <v>0</v>
      </c>
      <c r="AO15" s="39">
        <f t="shared" si="11"/>
        <v>292293.62</v>
      </c>
      <c r="AP15" s="39">
        <v>0</v>
      </c>
      <c r="AQ15" s="24">
        <f>AP15-AO15</f>
        <v>-292293.62</v>
      </c>
      <c r="AR15" s="39">
        <v>949954.28</v>
      </c>
      <c r="AS15" s="39">
        <v>0</v>
      </c>
      <c r="AT15" s="39">
        <v>0</v>
      </c>
      <c r="AU15" s="39">
        <v>0</v>
      </c>
      <c r="AV15" s="39">
        <v>0</v>
      </c>
      <c r="AW15" s="39">
        <v>0</v>
      </c>
      <c r="AX15" s="39">
        <v>0</v>
      </c>
      <c r="AY15" s="39">
        <v>1242247.8999999999</v>
      </c>
      <c r="AZ15" s="23" t="s">
        <v>99</v>
      </c>
    </row>
    <row r="16" spans="1:16341" s="21" customFormat="1" ht="38.25" x14ac:dyDescent="0.2">
      <c r="A16" s="37" t="s">
        <v>29</v>
      </c>
      <c r="B16" s="37" t="s">
        <v>30</v>
      </c>
      <c r="C16" s="38" t="s">
        <v>56</v>
      </c>
      <c r="D16" s="37" t="s">
        <v>0</v>
      </c>
      <c r="E16" s="37" t="s">
        <v>5</v>
      </c>
      <c r="F16" s="37" t="s">
        <v>21</v>
      </c>
      <c r="G16" s="37" t="s">
        <v>31</v>
      </c>
      <c r="H16" s="37">
        <v>8</v>
      </c>
      <c r="I16" s="37" t="s">
        <v>29</v>
      </c>
      <c r="J16" s="38" t="s">
        <v>20</v>
      </c>
      <c r="K16" s="38" t="s">
        <v>32</v>
      </c>
      <c r="L16" s="39">
        <v>0</v>
      </c>
      <c r="M16" s="39">
        <v>0</v>
      </c>
      <c r="N16" s="39">
        <v>3552987.47</v>
      </c>
      <c r="O16" s="39">
        <v>0</v>
      </c>
      <c r="P16" s="39">
        <v>0</v>
      </c>
      <c r="Q16" s="39">
        <v>0</v>
      </c>
      <c r="R16" s="39">
        <v>2103904.16</v>
      </c>
      <c r="S16" s="39">
        <v>2103904.16</v>
      </c>
      <c r="T16" s="39">
        <v>0</v>
      </c>
      <c r="U16" s="39">
        <v>0</v>
      </c>
      <c r="V16" s="39">
        <v>0</v>
      </c>
      <c r="W16" s="39">
        <v>0</v>
      </c>
      <c r="X16" s="39">
        <v>0</v>
      </c>
      <c r="Y16" s="39">
        <v>0</v>
      </c>
      <c r="Z16" s="39">
        <v>0</v>
      </c>
      <c r="AA16" s="39">
        <v>0</v>
      </c>
      <c r="AB16" s="39">
        <v>1451799.67</v>
      </c>
      <c r="AC16" s="39">
        <v>1451799.67</v>
      </c>
      <c r="AD16" s="39">
        <v>2103904.16</v>
      </c>
      <c r="AE16" s="39">
        <v>3555703.83</v>
      </c>
      <c r="AF16" s="25">
        <v>1451799.67</v>
      </c>
      <c r="AG16" s="40">
        <v>1.6900502872716407</v>
      </c>
      <c r="AH16" s="39">
        <v>0</v>
      </c>
      <c r="AI16" s="39">
        <v>0</v>
      </c>
      <c r="AJ16" s="39">
        <v>1534009.6</v>
      </c>
      <c r="AK16" s="39">
        <v>0</v>
      </c>
      <c r="AL16" s="39">
        <v>0</v>
      </c>
      <c r="AM16" s="39">
        <v>1216849.25</v>
      </c>
      <c r="AN16" s="39">
        <v>0</v>
      </c>
      <c r="AO16" s="39">
        <v>4854763.01</v>
      </c>
      <c r="AP16" s="39">
        <v>3467186.2199999997</v>
      </c>
      <c r="AQ16" s="33">
        <v>-1387576.79</v>
      </c>
      <c r="AR16" s="39">
        <v>971149.52</v>
      </c>
      <c r="AS16" s="39">
        <v>0</v>
      </c>
      <c r="AT16" s="39">
        <v>0</v>
      </c>
      <c r="AU16" s="39">
        <v>0</v>
      </c>
      <c r="AV16" s="39">
        <v>0</v>
      </c>
      <c r="AW16" s="39">
        <v>0</v>
      </c>
      <c r="AX16" s="39">
        <v>0</v>
      </c>
      <c r="AY16" s="39">
        <v>9378900</v>
      </c>
      <c r="AZ16" s="26" t="s">
        <v>105</v>
      </c>
    </row>
    <row r="17" spans="8:51" x14ac:dyDescent="0.25">
      <c r="H17" s="2" t="s">
        <v>77</v>
      </c>
    </row>
    <row r="18" spans="8:51" x14ac:dyDescent="0.25">
      <c r="AQ18" s="45"/>
    </row>
    <row r="19" spans="8:51" x14ac:dyDescent="0.25">
      <c r="AA19" s="2" t="s">
        <v>80</v>
      </c>
      <c r="AM19" s="2" t="s">
        <v>81</v>
      </c>
    </row>
    <row r="20" spans="8:51" ht="18.75" x14ac:dyDescent="0.25">
      <c r="AF20" s="35" t="s">
        <v>80</v>
      </c>
      <c r="AY20" s="36" t="s">
        <v>81</v>
      </c>
    </row>
    <row r="21" spans="8:51" x14ac:dyDescent="0.25">
      <c r="AE21" s="15"/>
      <c r="AF21" s="15"/>
    </row>
    <row r="22" spans="8:51" x14ac:dyDescent="0.25">
      <c r="H22" s="15" t="s">
        <v>78</v>
      </c>
      <c r="I22" s="15"/>
      <c r="J22" s="15"/>
    </row>
    <row r="23" spans="8:51" x14ac:dyDescent="0.25">
      <c r="H23" s="20" t="s">
        <v>79</v>
      </c>
      <c r="I23" s="20"/>
      <c r="J23" s="20"/>
    </row>
  </sheetData>
  <mergeCells count="32">
    <mergeCell ref="AZ3:AZ7"/>
    <mergeCell ref="L3:AX3"/>
    <mergeCell ref="AY3:AY7"/>
    <mergeCell ref="AO4:AQ4"/>
    <mergeCell ref="AX4:AX5"/>
    <mergeCell ref="AP5:AP7"/>
    <mergeCell ref="AQ5:AQ7"/>
    <mergeCell ref="AS4:AS5"/>
    <mergeCell ref="AT4:AT5"/>
    <mergeCell ref="AU4:AU5"/>
    <mergeCell ref="AV4:AV5"/>
    <mergeCell ref="AW4:AW5"/>
    <mergeCell ref="O4:Q4"/>
    <mergeCell ref="R4:T4"/>
    <mergeCell ref="U4:W4"/>
    <mergeCell ref="X4:Z4"/>
    <mergeCell ref="AA4:AC4"/>
    <mergeCell ref="AD4:AG4"/>
    <mergeCell ref="AR4:AR5"/>
    <mergeCell ref="A3:E3"/>
    <mergeCell ref="F3:F7"/>
    <mergeCell ref="G3:G7"/>
    <mergeCell ref="H3:H7"/>
    <mergeCell ref="I3:I7"/>
    <mergeCell ref="AO5:AO7"/>
    <mergeCell ref="J3:J7"/>
    <mergeCell ref="K3:K4"/>
    <mergeCell ref="A4:A7"/>
    <mergeCell ref="B4:B7"/>
    <mergeCell ref="C4:C7"/>
    <mergeCell ref="D4:D7"/>
    <mergeCell ref="E4:E7"/>
  </mergeCells>
  <dataValidations count="1">
    <dataValidation type="list" errorStyle="warning" allowBlank="1" showInputMessage="1" showErrorMessage="1" errorTitle="Izvēle tikai no saraksta!" error="Lūdzu izvēlēties vienu no vērtībām sarakstā." sqref="AF20 AY20">
      <formula1>#REF!</formula1>
    </dataValidation>
  </dataValidations>
  <hyperlinks>
    <hyperlink ref="H23" r:id="rId1"/>
  </hyperlinks>
  <pageMargins left="0.31496062992125984" right="0.31496062992125984" top="1.1811023622047245" bottom="0.55118110236220474" header="0.31496062992125984" footer="0.31496062992125984"/>
  <pageSetup paperSize="9" scale="65" orientation="landscape" r:id="rId2"/>
  <headerFooter>
    <oddFooter>&amp;L&amp;F&amp;C &amp;P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IPIA MP kavējumi</vt:lpstr>
      <vt:lpstr>'IPIA MP kavējumi'!Print_Titles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Ierobežotas projektu iesniegumu atlases (IPIA) projektiem noteikto maksājumu pieprasījumu iesniegšanas plānu neizpildes</dc:title>
  <dc:subject>pielikums informatīvajam ziņojumam</dc:subject>
  <dc:creator>Ints Pelnis</dc:creator>
  <dc:description>ints.pelnis@fm.gov.lv; 67095470</dc:description>
  <cp:lastModifiedBy>Ieva Ziepniece</cp:lastModifiedBy>
  <cp:lastPrinted>2017-06-28T05:26:08Z</cp:lastPrinted>
  <dcterms:created xsi:type="dcterms:W3CDTF">2017-05-13T06:25:14Z</dcterms:created>
  <dcterms:modified xsi:type="dcterms:W3CDTF">2017-06-28T05:26:12Z</dcterms:modified>
</cp:coreProperties>
</file>