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11_decembris_2016_iesn_MK_lidz_30.12.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DPP!$B$6:$AD$13</definedName>
    <definedName name="_xlnm.Print_Area" localSheetId="0">DPP!$B$1:$AE$23</definedName>
    <definedName name="_xlnm.Print_Titles" localSheetId="0">DPP!$3:$5</definedName>
  </definedNames>
  <calcPr calcId="162913"/>
</workbook>
</file>

<file path=xl/calcChain.xml><?xml version="1.0" encoding="utf-8"?>
<calcChain xmlns="http://schemas.openxmlformats.org/spreadsheetml/2006/main">
  <c r="G14" i="23" l="1"/>
  <c r="F14" i="23"/>
  <c r="M10" i="23" l="1"/>
  <c r="G10" i="23"/>
  <c r="F10" i="23" l="1"/>
  <c r="O10" i="23" s="1"/>
  <c r="L10" i="23" l="1"/>
  <c r="Q10" i="23"/>
  <c r="S10" i="23"/>
  <c r="M13" i="23" l="1"/>
  <c r="G13" i="23"/>
  <c r="G11" i="23" s="1"/>
  <c r="F13" i="23" l="1"/>
  <c r="S13" i="23" l="1"/>
  <c r="F11" i="23"/>
  <c r="O13" i="23"/>
  <c r="L13" i="23"/>
  <c r="Q13" i="23"/>
  <c r="M17" i="23" l="1"/>
  <c r="G17" i="23"/>
  <c r="G16" i="23" s="1"/>
  <c r="F17" i="23" l="1"/>
  <c r="F16" i="23" s="1"/>
  <c r="O17" i="23" l="1"/>
  <c r="L17" i="23"/>
  <c r="Q17" i="23"/>
  <c r="S17" i="23"/>
  <c r="M9" i="23" l="1"/>
  <c r="G9" i="23"/>
  <c r="G8" i="23" s="1"/>
  <c r="G7" i="23" s="1"/>
  <c r="F9" i="23" l="1"/>
  <c r="S9" i="23" l="1"/>
  <c r="F8" i="23"/>
  <c r="F7" i="23" s="1"/>
  <c r="O9" i="23"/>
  <c r="Q9" i="23"/>
  <c r="L9"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<sst xmlns="http://schemas.openxmlformats.org/spreadsheetml/2006/main" count="183" uniqueCount="120">
  <si>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</si>
  <si>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</si>
  <si>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</si>
  <si>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</si>
  <si>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</si>
  <si>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</si>
  <si>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</si>
  <si>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</si>
  <si>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</si>
  <si>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</si>
  <si>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</si>
  <si>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</si>
  <si>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</si>
  <si>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</si>
  <si>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</si>
  <si>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</si>
  <si>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</si>
  <si>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</si>
  <si>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</si>
  <si>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</si>
  <si>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</si>
  <si>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</si>
  <si>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</si>
  <si>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</si>
  <si>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</si>
  <si>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</si>
  <si>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</si>
  <si>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</si>
  <si>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6.1.3.2.</t>
  </si>
  <si>
    <t>Multimodāla transporta mezgla izbūve Torņakalna apkaimē</t>
  </si>
  <si>
    <t>1.1.1.5.</t>
  </si>
  <si>
    <t>3.1.1.3.</t>
  </si>
  <si>
    <t>Atbalsts starptautiskās sadarbības projektiem pētniecībā un inovācijās</t>
  </si>
  <si>
    <t>SAM/Pasākuma nosaukums/atlases kārta</t>
  </si>
  <si>
    <t>Nav pienācis</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</si>
  <si>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</si>
  <si>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</si>
  <si>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</si>
  <si>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</si>
  <si>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</si>
  <si>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</si>
  <si>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</si>
  <si>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</si>
  <si>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</si>
  <si>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</si>
  <si>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</si>
  <si>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</si>
  <si>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</si>
  <si>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</si>
  <si>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Nr.p.k.</t>
  </si>
  <si>
    <t xml:space="preserve">Sākotnēji plānotais
</t>
  </si>
  <si>
    <t>2016 februāris</t>
  </si>
  <si>
    <t>2016 marts</t>
  </si>
  <si>
    <t xml:space="preserve">Plānotais atlases uzsākšanas datums (sludinājums vai uzaicinājumu nosūtīšana) </t>
  </si>
  <si>
    <t>01.01.2016.</t>
  </si>
  <si>
    <t>Līguma/vienošanās noslēgšana</t>
  </si>
  <si>
    <t>01.01.2014.</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</si>
  <si>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</si>
  <si>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</si>
  <si>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</si>
  <si>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</si>
  <si>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</si>
  <si>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</si>
  <si>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</si>
  <si>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</si>
  <si>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t>D.Reizniece-Ozola</t>
  </si>
  <si>
    <t>2017.gada III cet.</t>
  </si>
  <si>
    <r>
      <t xml:space="preserve">Kritēriju apstiprināšana UK
</t>
    </r>
    <r>
      <rPr>
        <i/>
        <sz val="10"/>
        <rFont val="Calibri"/>
        <family val="2"/>
        <charset val="186"/>
        <scheme val="minor"/>
      </rPr>
      <t>(Apstiprināšanas datums)</t>
    </r>
  </si>
  <si>
    <t>EUR
Indikatīvais finansējums kopā</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</si>
  <si>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</si>
  <si>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EUR
JNI</t>
  </si>
  <si>
    <t>Ir izpildīts
22.06.2016</t>
  </si>
  <si>
    <t>Ekonomikas ministrija</t>
  </si>
  <si>
    <t>Izglītības un zinātnes ministrija</t>
  </si>
  <si>
    <t>Satiksmes ministrija</t>
  </si>
  <si>
    <r>
      <t xml:space="preserve">Fonds </t>
    </r>
    <r>
      <rPr>
        <b/>
        <vertAlign val="superscript"/>
        <sz val="10"/>
        <rFont val="Calibri"/>
        <family val="2"/>
        <charset val="186"/>
        <scheme val="minor"/>
      </rPr>
      <t>[2]</t>
    </r>
  </si>
  <si>
    <t>[2] ERAF - Eiropas Reģionālās attīstības fonds; ESF - Eiropas Sociālais fonds; KF - Kohēzijas fonds;</t>
  </si>
  <si>
    <t>Plānotais/ aktualizētais</t>
  </si>
  <si>
    <t xml:space="preserve"> Izpildes statuss</t>
  </si>
  <si>
    <t>VSS</t>
  </si>
  <si>
    <t>MK</t>
  </si>
  <si>
    <t>Finanšu ministre</t>
  </si>
  <si>
    <t>67095699; Salvis.Skladovs@fm.gov.lv</t>
  </si>
  <si>
    <t>8.3.6.2.</t>
  </si>
  <si>
    <t>Izglītības kvalitātes monitoringa sistēmas ieviešana</t>
  </si>
  <si>
    <t>III cet 2016</t>
  </si>
  <si>
    <t>Izpildes statuss</t>
  </si>
  <si>
    <t>Kavējuma iemesli (Atbildīgo iestāžu sniegtā informācija)</t>
  </si>
  <si>
    <r>
      <t xml:space="preserve">2016 februāris/
</t>
    </r>
    <r>
      <rPr>
        <sz val="10"/>
        <color rgb="FFFF0000"/>
        <rFont val="Calibri"/>
        <family val="2"/>
        <charset val="186"/>
        <scheme val="minor"/>
      </rPr>
      <t>2017 janvāris</t>
    </r>
  </si>
  <si>
    <t>Biznesa eņģeļu ko-investīciju fonds</t>
  </si>
  <si>
    <r>
      <t xml:space="preserve">2017 janvāris/
</t>
    </r>
    <r>
      <rPr>
        <sz val="10"/>
        <color rgb="FFFF0000"/>
        <rFont val="Calibri"/>
        <family val="2"/>
        <charset val="186"/>
        <scheme val="minor"/>
      </rPr>
      <t>2017 aprīlis</t>
    </r>
  </si>
  <si>
    <r>
      <t xml:space="preserve">2016 aprīlis/
</t>
    </r>
    <r>
      <rPr>
        <sz val="10"/>
        <color rgb="FFFF0000"/>
        <rFont val="Calibri"/>
        <family val="2"/>
        <charset val="186"/>
        <scheme val="minor"/>
      </rPr>
      <t>2016 decembris</t>
    </r>
  </si>
  <si>
    <t>1.2.1.1.</t>
  </si>
  <si>
    <t>Atbalsts jaunu produktu un tehnoloģiju izstrādei kompetences centru ietvaros (3.kārta)</t>
  </si>
  <si>
    <t>APIA</t>
  </si>
  <si>
    <t>2015 jūnijs</t>
  </si>
  <si>
    <t>2016 oktobris</t>
  </si>
  <si>
    <t>2017 marts</t>
  </si>
  <si>
    <t>5.2.1.3.</t>
  </si>
  <si>
    <t>Atkritumu reģenerācijas veicināšana</t>
  </si>
  <si>
    <t>I cet 2017</t>
  </si>
  <si>
    <t>5/priekšnosacījums - valsts atbalsta programma, DP grozījumi</t>
  </si>
  <si>
    <t>Vides aizsardzības un reģionālās attīstības ministrija</t>
  </si>
  <si>
    <r>
      <t xml:space="preserve">2016 oktobris/      </t>
    </r>
    <r>
      <rPr>
        <sz val="10"/>
        <color rgb="FFFF0000"/>
        <rFont val="Calibri"/>
        <family val="2"/>
        <charset val="186"/>
        <scheme val="minor"/>
      </rPr>
      <t xml:space="preserve">2017 marts </t>
    </r>
  </si>
  <si>
    <r>
      <t xml:space="preserve">2017 janvāris/
</t>
    </r>
    <r>
      <rPr>
        <sz val="10"/>
        <color rgb="FFFF0000"/>
        <rFont val="Calibri"/>
        <family val="2"/>
        <charset val="186"/>
        <scheme val="minor"/>
      </rPr>
      <t>2017 maijs</t>
    </r>
  </si>
  <si>
    <r>
      <t xml:space="preserve">III cet 2016/
</t>
    </r>
    <r>
      <rPr>
        <sz val="10"/>
        <color rgb="FFFF0000"/>
        <rFont val="Calibri"/>
        <family val="2"/>
        <charset val="186"/>
        <scheme val="minor"/>
      </rPr>
      <t>2017 februāris</t>
    </r>
  </si>
  <si>
    <r>
      <t xml:space="preserve">I cet 2017/
</t>
    </r>
    <r>
      <rPr>
        <sz val="10"/>
        <color rgb="FFFF0000"/>
        <rFont val="Calibri"/>
        <family val="2"/>
        <charset val="186"/>
        <scheme val="minor"/>
      </rPr>
      <t>2017 aprīlis</t>
    </r>
  </si>
  <si>
    <r>
      <t>Lai nodrošinātu pieejamā finansējuma lietderīgu  ieviešanas plānošanu, par 1.2.1.1. pasākuma 3.kārtas ieviešanu konceptuāli EM plāno lemt 2017.gada janvārī, kad būs zināmi EM pārziņā esošo 1.TM pasākumu finansējuma atlikumi, t.sk., būs noslēgusies 1.2.1.4.pasākuma projektu atlase. Svarīgi, ka  LPISP sēdes ietvaros EM atkārtoti prezentēs Nacionālās inovāciju sistēmas pilnveidošanas pasākumu plānu (jautājums par finansējumu).</t>
    </r>
    <r>
      <rPr>
        <sz val="11"/>
        <color rgb="FF1F497D"/>
        <rFont val="Calibri"/>
        <family val="2"/>
        <charset val="186"/>
      </rPr>
      <t xml:space="preserve"> </t>
    </r>
  </si>
  <si>
    <t>Ilgāks nekā plānots saskaņošanas process ar nozari, EIF kā plānotā finanšu instrumenta potenciālā ieviesēja atteikums iesaistīties instrumetna īstenošanā nepietiekamās tirgus  absorbcijas kapacitātes dēļ.EM jāizstrādā jauns instrumenta ieviešanas modeļa priekšlikums.</t>
  </si>
  <si>
    <r>
      <t xml:space="preserve">2016 jūnijs/
</t>
    </r>
    <r>
      <rPr>
        <sz val="10"/>
        <color rgb="FFFF0000"/>
        <rFont val="Calibri"/>
        <family val="2"/>
        <charset val="186"/>
        <scheme val="minor"/>
      </rPr>
      <t>2017 I ceturksnis</t>
    </r>
  </si>
  <si>
    <r>
      <t xml:space="preserve">2016 jūlijs/
</t>
    </r>
    <r>
      <rPr>
        <strike/>
        <sz val="10"/>
        <color rgb="FFFF0000"/>
        <rFont val="Calibri"/>
        <family val="2"/>
        <charset val="186"/>
        <scheme val="minor"/>
      </rPr>
      <t>2017 februāris</t>
    </r>
    <r>
      <rPr>
        <sz val="10"/>
        <rFont val="Calibri"/>
        <family val="2"/>
        <charset val="186"/>
        <scheme val="minor"/>
      </rPr>
      <t xml:space="preserve">
</t>
    </r>
    <r>
      <rPr>
        <sz val="10"/>
        <color rgb="FFFF0000"/>
        <rFont val="Calibri"/>
        <family val="2"/>
        <charset val="186"/>
        <scheme val="minor"/>
      </rPr>
      <t>2017 marts</t>
    </r>
  </si>
  <si>
    <r>
      <t xml:space="preserve">2016 februāris/
</t>
    </r>
    <r>
      <rPr>
        <strike/>
        <sz val="10"/>
        <color rgb="FFFF0000"/>
        <rFont val="Calibri"/>
        <family val="2"/>
        <charset val="186"/>
        <scheme val="minor"/>
      </rPr>
      <t>2016 decembris</t>
    </r>
    <r>
      <rPr>
        <sz val="10"/>
        <rFont val="Calibri"/>
        <family val="2"/>
        <charset val="186"/>
        <scheme val="minor"/>
      </rPr>
      <t xml:space="preserve">
</t>
    </r>
    <r>
      <rPr>
        <sz val="10"/>
        <color rgb="FFFF0000"/>
        <rFont val="Calibri"/>
        <family val="2"/>
        <charset val="186"/>
        <scheme val="minor"/>
      </rPr>
      <t>2017 janvāris</t>
    </r>
  </si>
  <si>
    <t>Kavēta Ministru kabineta noteikumu izsludināšana valsts sekretāru sanāksmē uz 20.12.2016.</t>
  </si>
  <si>
    <t>Virzību aizkavēja pasākuma saskaņošana ar nozari. 1.1.1.5.pasākuma pilnveidotais koncepts tika prezentēts 29.septembra AK sēdē. Pēc diskusijām pasākums tika sadalīts trīs kārtās. MK noteikumi par visām kārtām VSS tiks izsludināti janvārī, jo par SN tika panākta konceptuāla vienošanās 15.decembra AK.</t>
  </si>
  <si>
    <t>Kavējums saistāms ar pasākuma virzības ciešo sasaisti ar IZM plānoto IKT projektu  2.2.1.1.pasākuma ietvaros  (šobrīd tiek finalizēts IKT  projekta idejas apraksts iesniegšanai VARAM, tālāk to plānojot apstiprināt MK 2017.gada janvārī).  
Tāpat 2016.gada vidū/otrajā pusē IZM prioritāri intensīvi strādājusi pie citām, stratēģiski un finansiāli ietilpīgākām programmām vispārējā izglītībā – 8.1.2.SAM, 8.3.5.SAM, 8.3.4.SAM, 8.3.2.2.pasākums.</t>
  </si>
  <si>
    <t>2.pielikums</t>
  </si>
  <si>
    <r>
      <t xml:space="preserve">2016 oktobris/
</t>
    </r>
    <r>
      <rPr>
        <sz val="10"/>
        <color rgb="FFFF0000"/>
        <rFont val="Calibri"/>
        <family val="2"/>
        <charset val="186"/>
        <scheme val="minor"/>
      </rPr>
      <t>2017 janvāris</t>
    </r>
  </si>
  <si>
    <t>Kavēšanās skaidrojama ar nepieciešamību atrisināt jautājumu par intensitātes palielinājuma iespējām, kur sadarbībā ar SPRK tika veiktas izmaiņas regulējumā, lai paredzētu NAIK kā vienu no kurināmā veidiem sabiedriskā pakalpojuma sniegšanai. Pasākuma ietvaros plānotās investīcijas sākotnēji nebija plānotas vispār un tika paredzētas līdz ar DP grozījumiem (šobrīd konceptuāli saskaņots ar EK, regulējuma virzību iespējams uzsākt vēl līdz EK oficiālajam lēmumam).  Ņemts vērā plānotais izstrādes un saskaņošanas ar partneriem grafiks.</t>
  </si>
  <si>
    <t xml:space="preserve">Ņemot vērā projekta specifiku un saistību ar citām investīcijām potenciālā projekta teritorijā, tai skaitā nepieciešamo plānojuma sasaisti ar Rail Baltic projektu un valsts atbalsta jautājumiem.  Kritēriji izskatīti 15.12.2016.AK sēdē. </t>
  </si>
  <si>
    <t>Skladovs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</si>
</sst>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0"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i/>
      <sz val="10"/>
      <color rgb="FFFF0000"/>
      <name val="Calibri"/>
      <family val="2"/>
      <charset val="186"/>
      <scheme val="minor"/>
    </font>
    <font>
      <i/>
      <sz val="9"/>
      <color rgb="FFFF0000"/>
      <name val="Calibri"/>
      <family val="2"/>
      <charset val="186"/>
      <scheme val="minor"/>
    </font>
    <font>
      <b/>
      <i/>
      <sz val="10"/>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b/>
      <sz val="12"/>
      <color theme="1"/>
      <name val="Calibri"/>
      <family val="2"/>
      <charset val="186"/>
      <scheme val="minor"/>
    </font>
    <font>
      <sz val="10"/>
      <color rgb="FFFF0000"/>
      <name val="Calibri"/>
      <family val="2"/>
      <charset val="186"/>
      <scheme val="minor"/>
    </font>
    <font>
      <sz val="11"/>
      <color rgb="FF1F497D"/>
      <name val="Calibri"/>
      <family val="2"/>
      <charset val="186"/>
    </font>
    <font>
      <strike/>
      <sz val="10"/>
      <color rgb="FFFF0000"/>
      <name val="Calibri"/>
      <family val="2"/>
      <charset val="186"/>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83">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5" xfId="0" applyNumberFormat="1" applyFont="1" applyBorder="1"/>
    <xf numFmtId="49" fontId="22" fillId="0" borderId="1" xfId="5" applyNumberFormat="1" applyFont="1" applyFill="1" applyBorder="1" applyAlignment="1">
      <alignment horizontal="center" vertical="center"/>
    </xf>
    <xf numFmtId="14" fontId="22" fillId="8" borderId="1"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3" fontId="23" fillId="0" borderId="0" xfId="0" applyNumberFormat="1" applyFont="1"/>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 fontId="22" fillId="0" borderId="0" xfId="0" applyNumberFormat="1" applyFont="1"/>
    <xf numFmtId="0" fontId="22" fillId="0" borderId="0" xfId="0" applyNumberFormat="1" applyFont="1"/>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7" borderId="1" xfId="0" applyNumberFormat="1" applyFont="1" applyFill="1" applyBorder="1" applyAlignment="1">
      <alignment horizontal="center" vertical="center" wrapText="1"/>
    </xf>
    <xf numFmtId="0"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2" fillId="0" borderId="0" xfId="0" applyFont="1" applyFill="1" applyAlignment="1"/>
    <xf numFmtId="0" fontId="33" fillId="0" borderId="0" xfId="0" applyFont="1" applyBorder="1" applyAlignment="1">
      <alignment horizontal="left"/>
    </xf>
    <xf numFmtId="0" fontId="34" fillId="0" borderId="0" xfId="0" applyFont="1"/>
    <xf numFmtId="0" fontId="35" fillId="0" borderId="0" xfId="0" applyFont="1"/>
    <xf numFmtId="14" fontId="22" fillId="6"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xf>
    <xf numFmtId="14" fontId="23" fillId="3" borderId="1" xfId="0" applyNumberFormat="1" applyFont="1" applyFill="1" applyBorder="1" applyAlignment="1">
      <alignment horizontal="center" vertical="center"/>
    </xf>
    <xf numFmtId="0" fontId="25" fillId="5" borderId="4"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0" fillId="9" borderId="4" xfId="0" applyFont="1" applyFill="1" applyBorder="1" applyAlignment="1">
      <alignment horizontal="left" vertical="center" wrapText="1"/>
    </xf>
    <xf numFmtId="3" fontId="25" fillId="9" borderId="4" xfId="0" applyNumberFormat="1" applyFont="1" applyFill="1" applyBorder="1" applyAlignment="1">
      <alignment horizontal="center" vertical="center" wrapText="1"/>
    </xf>
    <xf numFmtId="49" fontId="22" fillId="4" borderId="1" xfId="5" applyNumberFormat="1" applyFont="1" applyFill="1" applyBorder="1" applyAlignment="1">
      <alignment horizontal="center" vertical="center"/>
    </xf>
    <xf numFmtId="0" fontId="23" fillId="4" borderId="0" xfId="0" applyFont="1" applyFill="1"/>
    <xf numFmtId="3" fontId="30" fillId="9" borderId="4" xfId="0" applyNumberFormat="1" applyFont="1" applyFill="1" applyBorder="1" applyAlignment="1">
      <alignment horizontal="center" vertical="center" wrapText="1"/>
    </xf>
    <xf numFmtId="0" fontId="22" fillId="9" borderId="6" xfId="0" applyNumberFormat="1"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1" fontId="22" fillId="3" borderId="7" xfId="0" applyNumberFormat="1" applyFont="1" applyFill="1" applyBorder="1" applyAlignment="1">
      <alignment horizontal="left" vertical="center" wrapText="1"/>
    </xf>
    <xf numFmtId="14" fontId="22" fillId="0" borderId="1" xfId="0" applyNumberFormat="1" applyFont="1" applyFill="1" applyBorder="1" applyAlignment="1">
      <alignment horizontal="center" vertical="center"/>
    </xf>
    <xf numFmtId="14" fontId="22" fillId="7" borderId="1" xfId="0" applyNumberFormat="1" applyFont="1" applyFill="1" applyBorder="1" applyAlignment="1">
      <alignment horizontal="center" vertical="center"/>
    </xf>
    <xf numFmtId="0" fontId="23" fillId="0" borderId="12" xfId="0" applyFont="1" applyBorder="1"/>
    <xf numFmtId="0" fontId="23" fillId="0" borderId="1" xfId="0" applyFont="1" applyFill="1" applyBorder="1" applyAlignment="1">
      <alignment horizontal="left" vertical="center" wrapText="1"/>
    </xf>
    <xf numFmtId="0" fontId="23" fillId="0" borderId="1" xfId="0" applyFont="1" applyBorder="1" applyAlignment="1">
      <alignment vertical="top" wrapText="1"/>
    </xf>
    <xf numFmtId="0" fontId="22" fillId="0" borderId="1" xfId="0" applyFont="1" applyBorder="1" applyAlignment="1">
      <alignment horizontal="left" vertical="center" wrapText="1"/>
    </xf>
    <xf numFmtId="0" fontId="36" fillId="0" borderId="12" xfId="0" applyFont="1" applyBorder="1" applyAlignment="1">
      <alignment horizontal="center" vertical="center"/>
    </xf>
    <xf numFmtId="3" fontId="22" fillId="10" borderId="2" xfId="16059" applyNumberFormat="1" applyFont="1" applyFill="1" applyBorder="1" applyAlignment="1" applyProtection="1">
      <alignment horizontal="center" vertical="center" wrapText="1"/>
      <protection locked="0"/>
    </xf>
    <xf numFmtId="3" fontId="22" fillId="10" borderId="4" xfId="16059" applyNumberFormat="1" applyFont="1" applyFill="1" applyBorder="1" applyAlignment="1" applyProtection="1">
      <alignment horizontal="center" vertical="center" wrapText="1"/>
      <protection locked="0"/>
    </xf>
    <xf numFmtId="0" fontId="25" fillId="5" borderId="2"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9" xfId="0" applyNumberFormat="1" applyFont="1" applyFill="1" applyBorder="1" applyAlignment="1">
      <alignment horizontal="center" vertical="center" wrapText="1"/>
    </xf>
    <xf numFmtId="0" fontId="22" fillId="9" borderId="10" xfId="0" applyFont="1" applyFill="1" applyBorder="1" applyAlignment="1">
      <alignment horizontal="center" vertical="center" wrapText="1"/>
    </xf>
    <xf numFmtId="1" fontId="22" fillId="9" borderId="2" xfId="0" applyNumberFormat="1" applyFont="1" applyFill="1" applyBorder="1" applyAlignment="1">
      <alignment horizontal="center" vertical="center" wrapText="1"/>
    </xf>
    <xf numFmtId="1" fontId="22" fillId="9" borderId="4" xfId="0" applyNumberFormat="1" applyFont="1" applyFill="1" applyBorder="1" applyAlignment="1">
      <alignment horizontal="center" vertical="center" wrapText="1"/>
    </xf>
    <xf numFmtId="0" fontId="22" fillId="5" borderId="11" xfId="0" applyFont="1" applyFill="1" applyBorder="1" applyAlignment="1">
      <alignment horizontal="center" vertical="center" wrapText="1"/>
    </xf>
    <xf numFmtId="3" fontId="22" fillId="10" borderId="1" xfId="16059"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Q59"/>
  <sheetViews>
    <sheetView tabSelected="1" zoomScale="80" zoomScaleNormal="80" workbookViewId="0">
      <pane xSplit="2" ySplit="6" topLeftCell="C13" activePane="bottomRight" state="frozen"/>
      <selection pane="topRight" activeCell="C1" sqref="C1"/>
      <selection pane="bottomLeft" activeCell="A7" sqref="A7"/>
      <selection pane="bottomRight" activeCell="F64" sqref="F64"/>
    </sheetView>
  </sheetViews>
  <sheetFormatPr defaultColWidth="9" defaultRowHeight="12.75" outlineLevelCol="1" x14ac:dyDescent="0.2"/>
  <cols>
    <col min="1" max="1" width="4.625" style="7" hidden="1" customWidth="1"/>
    <col min="2" max="2" width="12.375" style="7" customWidth="1"/>
    <col min="3" max="3" width="44.75" style="7" customWidth="1"/>
    <col min="4" max="4" width="7.5" style="7" customWidth="1"/>
    <col min="5" max="5" width="7" style="7" customWidth="1"/>
    <col min="6" max="6" width="13.5" style="7" customWidth="1"/>
    <col min="7" max="7" width="18.125" style="7" bestFit="1" customWidth="1" collapsed="1"/>
    <col min="8" max="8" width="10.875" style="17" hidden="1" customWidth="1" outlineLevel="1"/>
    <col min="9" max="9" width="10" style="7" hidden="1" customWidth="1" outlineLevel="1"/>
    <col min="10" max="10" width="13.75" style="7" hidden="1" customWidth="1" outlineLevel="1"/>
    <col min="11" max="11" width="10.5" style="7" hidden="1" customWidth="1" outlineLevel="1"/>
    <col min="12" max="12" width="18" style="7" hidden="1" customWidth="1" outlineLevel="1"/>
    <col min="13" max="13" width="14.25" style="7" hidden="1" customWidth="1" outlineLevel="1"/>
    <col min="14" max="14" width="11.875" style="7" hidden="1" customWidth="1" outlineLevel="1"/>
    <col min="15" max="15" width="15.25" style="7" hidden="1" customWidth="1" outlineLevel="1"/>
    <col min="16" max="16" width="10.125" style="7" hidden="1" customWidth="1" outlineLevel="1"/>
    <col min="17" max="17" width="17.375" style="7" hidden="1" customWidth="1" outlineLevel="1"/>
    <col min="18" max="18" width="12.75" style="7" hidden="1" customWidth="1" outlineLevel="1"/>
    <col min="19" max="19" width="15.75" style="9" hidden="1" customWidth="1" outlineLevel="1"/>
    <col min="20" max="20" width="15.5" style="11" hidden="1" customWidth="1" outlineLevel="1"/>
    <col min="21" max="21" width="16.875" style="11" hidden="1" customWidth="1" outlineLevel="1"/>
    <col min="22" max="22" width="13.875" style="11" hidden="1" customWidth="1" outlineLevel="1"/>
    <col min="23" max="23" width="15.75" style="11" customWidth="1"/>
    <col min="24" max="24" width="15.125" style="11" customWidth="1"/>
    <col min="25" max="25" width="19.75" style="11" customWidth="1"/>
    <col min="26" max="26" width="18.625" style="11" customWidth="1" collapsed="1"/>
    <col min="27" max="27" width="13.75" style="25" hidden="1" customWidth="1" outlineLevel="1"/>
    <col min="28" max="28" width="13.75" style="11" hidden="1" customWidth="1" outlineLevel="1"/>
    <col min="29" max="29" width="13.75" style="24" hidden="1" customWidth="1" outlineLevel="1"/>
    <col min="30" max="30" width="15.5" style="11" hidden="1" customWidth="1" outlineLevel="1"/>
    <col min="31" max="31" width="72.375" style="7" customWidth="1"/>
    <col min="32" max="16384" width="9" style="7"/>
  </cols>
  <sheetData>
    <row r="1" spans="1:31" s="17" customFormat="1" x14ac:dyDescent="0.2">
      <c r="S1" s="9"/>
      <c r="T1" s="11"/>
      <c r="U1" s="11"/>
      <c r="V1" s="11"/>
      <c r="W1" s="11"/>
      <c r="X1" s="11"/>
      <c r="Y1" s="11"/>
      <c r="Z1" s="11"/>
      <c r="AA1" s="25"/>
      <c r="AB1" s="11"/>
      <c r="AC1" s="24"/>
      <c r="AD1" s="11"/>
      <c r="AE1" s="17" t="s">
        <v>115</v>
      </c>
    </row>
    <row r="2" spans="1:31" s="17" customFormat="1" ht="21" customHeight="1" thickBot="1" x14ac:dyDescent="0.25">
      <c r="B2" s="60" t="s">
        <v>112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56"/>
    </row>
    <row r="3" spans="1:31" s="6" customFormat="1" ht="24.75" customHeight="1" x14ac:dyDescent="0.2">
      <c r="A3" s="65" t="s">
        <v>49</v>
      </c>
      <c r="B3" s="63" t="s">
        <v>63</v>
      </c>
      <c r="C3" s="63" t="s">
        <v>33</v>
      </c>
      <c r="D3" s="63" t="s">
        <v>61</v>
      </c>
      <c r="E3" s="64" t="s">
        <v>75</v>
      </c>
      <c r="F3" s="61" t="s">
        <v>68</v>
      </c>
      <c r="G3" s="61" t="s">
        <v>62</v>
      </c>
      <c r="H3" s="61" t="s">
        <v>70</v>
      </c>
      <c r="I3" s="61" t="s">
        <v>38</v>
      </c>
      <c r="J3" s="61" t="s">
        <v>39</v>
      </c>
      <c r="K3" s="61" t="s">
        <v>40</v>
      </c>
      <c r="L3" s="61" t="s">
        <v>41</v>
      </c>
      <c r="M3" s="61" t="s">
        <v>42</v>
      </c>
      <c r="N3" s="61" t="s">
        <v>43</v>
      </c>
      <c r="O3" s="61" t="s">
        <v>44</v>
      </c>
      <c r="P3" s="61" t="s">
        <v>45</v>
      </c>
      <c r="Q3" s="61" t="s">
        <v>46</v>
      </c>
      <c r="R3" s="61" t="s">
        <v>47</v>
      </c>
      <c r="S3" s="61" t="s">
        <v>48</v>
      </c>
      <c r="T3" s="70" t="s">
        <v>60</v>
      </c>
      <c r="U3" s="71"/>
      <c r="V3" s="63" t="s">
        <v>67</v>
      </c>
      <c r="W3" s="70" t="s">
        <v>37</v>
      </c>
      <c r="X3" s="81"/>
      <c r="Y3" s="81"/>
      <c r="Z3" s="71"/>
      <c r="AA3" s="77" t="s">
        <v>53</v>
      </c>
      <c r="AB3" s="78"/>
      <c r="AC3" s="79" t="s">
        <v>59</v>
      </c>
      <c r="AD3" s="75" t="s">
        <v>69</v>
      </c>
      <c r="AE3" s="62" t="s">
        <v>87</v>
      </c>
    </row>
    <row r="4" spans="1:31" s="6" customFormat="1" ht="16.5" customHeight="1" x14ac:dyDescent="0.2">
      <c r="A4" s="63"/>
      <c r="B4" s="63"/>
      <c r="C4" s="63"/>
      <c r="D4" s="63"/>
      <c r="E4" s="66"/>
      <c r="F4" s="61"/>
      <c r="G4" s="61"/>
      <c r="H4" s="61"/>
      <c r="I4" s="61"/>
      <c r="J4" s="61"/>
      <c r="K4" s="61"/>
      <c r="L4" s="61"/>
      <c r="M4" s="61"/>
      <c r="N4" s="61"/>
      <c r="O4" s="61"/>
      <c r="P4" s="61"/>
      <c r="Q4" s="61"/>
      <c r="R4" s="61"/>
      <c r="S4" s="61"/>
      <c r="T4" s="51"/>
      <c r="U4" s="52"/>
      <c r="V4" s="63"/>
      <c r="W4" s="72" t="s">
        <v>79</v>
      </c>
      <c r="X4" s="73"/>
      <c r="Y4" s="73" t="s">
        <v>80</v>
      </c>
      <c r="Z4" s="74"/>
      <c r="AA4" s="49"/>
      <c r="AB4" s="50"/>
      <c r="AC4" s="79"/>
      <c r="AD4" s="76"/>
      <c r="AE4" s="82"/>
    </row>
    <row r="5" spans="1:31" s="6" customFormat="1" ht="41.25" customHeight="1" x14ac:dyDescent="0.2">
      <c r="A5" s="64" t="s">
        <v>49</v>
      </c>
      <c r="B5" s="64"/>
      <c r="C5" s="64"/>
      <c r="D5" s="64"/>
      <c r="E5" s="66"/>
      <c r="F5" s="62"/>
      <c r="G5" s="62"/>
      <c r="H5" s="62"/>
      <c r="I5" s="62"/>
      <c r="J5" s="62"/>
      <c r="K5" s="62"/>
      <c r="L5" s="62"/>
      <c r="M5" s="62"/>
      <c r="N5" s="62"/>
      <c r="O5" s="62"/>
      <c r="P5" s="62"/>
      <c r="Q5" s="62"/>
      <c r="R5" s="62"/>
      <c r="S5" s="62"/>
      <c r="T5" s="43" t="s">
        <v>50</v>
      </c>
      <c r="U5" s="43" t="s">
        <v>36</v>
      </c>
      <c r="V5" s="64"/>
      <c r="W5" s="43" t="s">
        <v>77</v>
      </c>
      <c r="X5" s="43" t="s">
        <v>78</v>
      </c>
      <c r="Y5" s="43" t="s">
        <v>77</v>
      </c>
      <c r="Z5" s="43" t="s">
        <v>86</v>
      </c>
      <c r="AA5" s="30" t="s">
        <v>57</v>
      </c>
      <c r="AB5" s="31" t="s">
        <v>58</v>
      </c>
      <c r="AC5" s="80"/>
      <c r="AD5" s="76"/>
      <c r="AE5" s="82"/>
    </row>
    <row r="6" spans="1:31" s="6" customFormat="1" x14ac:dyDescent="0.2">
      <c r="A6" s="15">
        <v>1</v>
      </c>
      <c r="B6" s="42">
        <v>1</v>
      </c>
      <c r="C6" s="42">
        <v>2</v>
      </c>
      <c r="D6" s="42">
        <v>3</v>
      </c>
      <c r="E6" s="42">
        <v>4</v>
      </c>
      <c r="F6" s="42">
        <v>5</v>
      </c>
      <c r="G6" s="42">
        <v>6</v>
      </c>
      <c r="H6" s="42"/>
      <c r="I6" s="42">
        <v>9</v>
      </c>
      <c r="J6" s="42">
        <v>10</v>
      </c>
      <c r="K6" s="42">
        <v>11</v>
      </c>
      <c r="L6" s="42">
        <v>12</v>
      </c>
      <c r="M6" s="42">
        <v>13</v>
      </c>
      <c r="N6" s="42">
        <v>14</v>
      </c>
      <c r="O6" s="42">
        <v>15</v>
      </c>
      <c r="P6" s="42">
        <v>16</v>
      </c>
      <c r="Q6" s="42">
        <v>17</v>
      </c>
      <c r="R6" s="42">
        <v>18</v>
      </c>
      <c r="S6" s="42">
        <v>19</v>
      </c>
      <c r="T6" s="42">
        <v>8</v>
      </c>
      <c r="U6" s="42">
        <v>9</v>
      </c>
      <c r="V6" s="42">
        <v>10</v>
      </c>
      <c r="W6" s="42">
        <v>7</v>
      </c>
      <c r="X6" s="42">
        <v>8</v>
      </c>
      <c r="Y6" s="42">
        <v>9</v>
      </c>
      <c r="Z6" s="42">
        <v>10</v>
      </c>
      <c r="AA6" s="42">
        <v>10</v>
      </c>
      <c r="AB6" s="42">
        <v>10</v>
      </c>
      <c r="AC6" s="42">
        <v>10</v>
      </c>
      <c r="AD6" s="42">
        <v>10</v>
      </c>
      <c r="AE6" s="42">
        <v>11</v>
      </c>
    </row>
    <row r="7" spans="1:31" s="6" customFormat="1" x14ac:dyDescent="0.2">
      <c r="A7" s="41"/>
      <c r="B7" s="42"/>
      <c r="C7" s="44" t="s">
        <v>4</v>
      </c>
      <c r="D7" s="42"/>
      <c r="E7" s="42"/>
      <c r="F7" s="48">
        <f>F11+F8+F16+F14</f>
        <v>98932264.058823526</v>
      </c>
      <c r="G7" s="48">
        <f>G11+G8+G16+G14</f>
        <v>70471069</v>
      </c>
      <c r="H7" s="42"/>
      <c r="I7" s="42"/>
      <c r="J7" s="42"/>
      <c r="K7" s="42"/>
      <c r="L7" s="42"/>
      <c r="M7" s="42"/>
      <c r="N7" s="42"/>
      <c r="O7" s="42"/>
      <c r="P7" s="42"/>
      <c r="Q7" s="42"/>
      <c r="R7" s="42"/>
      <c r="S7" s="42"/>
      <c r="T7" s="42"/>
      <c r="U7" s="42"/>
      <c r="V7" s="42"/>
      <c r="W7" s="67"/>
      <c r="X7" s="68"/>
      <c r="Y7" s="68"/>
      <c r="Z7" s="68"/>
      <c r="AA7" s="68"/>
      <c r="AB7" s="68"/>
      <c r="AC7" s="68"/>
      <c r="AD7" s="68"/>
      <c r="AE7" s="69"/>
    </row>
    <row r="8" spans="1:31" s="17" customFormat="1" ht="14.25" customHeight="1" x14ac:dyDescent="0.2">
      <c r="A8" s="19"/>
      <c r="B8" s="46"/>
      <c r="C8" s="67" t="s">
        <v>73</v>
      </c>
      <c r="D8" s="68"/>
      <c r="E8" s="69"/>
      <c r="F8" s="45">
        <f>SUM(F9:F10)</f>
        <v>37427145</v>
      </c>
      <c r="G8" s="45">
        <f>SUM(G9:G10)</f>
        <v>31762073</v>
      </c>
      <c r="H8" s="42"/>
      <c r="I8" s="42"/>
      <c r="J8" s="42"/>
      <c r="K8" s="42"/>
      <c r="L8" s="42"/>
      <c r="M8" s="42"/>
      <c r="N8" s="42"/>
      <c r="O8" s="42"/>
      <c r="P8" s="42"/>
      <c r="Q8" s="42"/>
      <c r="R8" s="42"/>
      <c r="S8" s="42"/>
      <c r="T8" s="42"/>
      <c r="U8" s="42"/>
      <c r="V8" s="42"/>
      <c r="W8" s="67"/>
      <c r="X8" s="68"/>
      <c r="Y8" s="68"/>
      <c r="Z8" s="68"/>
      <c r="AA8" s="68"/>
      <c r="AB8" s="68"/>
      <c r="AC8" s="68"/>
      <c r="AD8" s="68"/>
      <c r="AE8" s="69"/>
    </row>
    <row r="9" spans="1:31" s="17" customFormat="1" ht="60.75" customHeight="1" x14ac:dyDescent="0.2">
      <c r="A9" s="19"/>
      <c r="B9" s="13" t="s">
        <v>30</v>
      </c>
      <c r="C9" s="28" t="s">
        <v>32</v>
      </c>
      <c r="D9" s="26" t="s">
        <v>3</v>
      </c>
      <c r="E9" s="26" t="s">
        <v>1</v>
      </c>
      <c r="F9" s="20">
        <f>G9+M9</f>
        <v>32552786</v>
      </c>
      <c r="G9" s="20">
        <f>I9+J9+K9</f>
        <v>27669868</v>
      </c>
      <c r="H9" s="20"/>
      <c r="I9" s="20">
        <v>0</v>
      </c>
      <c r="J9" s="20">
        <v>27669868</v>
      </c>
      <c r="K9" s="20">
        <v>0</v>
      </c>
      <c r="L9" s="21">
        <f>G9/F9</f>
        <v>0.84999999692806627</v>
      </c>
      <c r="M9" s="20">
        <f>N9+P9+R9</f>
        <v>4882918</v>
      </c>
      <c r="N9" s="20">
        <v>4882918</v>
      </c>
      <c r="O9" s="21">
        <f>N9/F9</f>
        <v>0.1500000030719337</v>
      </c>
      <c r="P9" s="20">
        <v>0</v>
      </c>
      <c r="Q9" s="21">
        <f>P9/F9</f>
        <v>0</v>
      </c>
      <c r="R9" s="20">
        <v>0</v>
      </c>
      <c r="S9" s="21">
        <f>R9/F9</f>
        <v>0</v>
      </c>
      <c r="T9" s="27" t="s">
        <v>51</v>
      </c>
      <c r="U9" s="38" t="s">
        <v>71</v>
      </c>
      <c r="V9" s="40"/>
      <c r="W9" s="20" t="s">
        <v>111</v>
      </c>
      <c r="X9" s="14" t="s">
        <v>35</v>
      </c>
      <c r="Y9" s="27" t="s">
        <v>110</v>
      </c>
      <c r="Z9" s="14" t="s">
        <v>35</v>
      </c>
      <c r="AA9" s="18">
        <v>2</v>
      </c>
      <c r="AB9" s="29" t="s">
        <v>34</v>
      </c>
      <c r="AC9" s="18">
        <v>4</v>
      </c>
      <c r="AD9" s="27" t="s">
        <v>54</v>
      </c>
      <c r="AE9" s="59" t="s">
        <v>113</v>
      </c>
    </row>
    <row r="10" spans="1:31" s="17" customFormat="1" ht="84" customHeight="1" x14ac:dyDescent="0.2">
      <c r="A10" s="19"/>
      <c r="B10" s="26" t="s">
        <v>83</v>
      </c>
      <c r="C10" s="28" t="s">
        <v>84</v>
      </c>
      <c r="D10" s="23" t="s">
        <v>3</v>
      </c>
      <c r="E10" s="23" t="s">
        <v>2</v>
      </c>
      <c r="F10" s="22">
        <f>G10+M10</f>
        <v>4874359</v>
      </c>
      <c r="G10" s="20">
        <f>I10+J10+K10</f>
        <v>4092205</v>
      </c>
      <c r="H10" s="20"/>
      <c r="I10" s="22">
        <v>0</v>
      </c>
      <c r="J10" s="22">
        <v>0</v>
      </c>
      <c r="K10" s="22">
        <v>4092205</v>
      </c>
      <c r="L10" s="21">
        <f>G10/F10</f>
        <v>0.83953705502610698</v>
      </c>
      <c r="M10" s="20">
        <f>N10+P10+R10</f>
        <v>782154</v>
      </c>
      <c r="N10" s="20">
        <v>782154</v>
      </c>
      <c r="O10" s="21">
        <f>N10/F10</f>
        <v>0.16046294497389299</v>
      </c>
      <c r="P10" s="22">
        <v>0</v>
      </c>
      <c r="Q10" s="21">
        <f>P10/F10</f>
        <v>0</v>
      </c>
      <c r="R10" s="22">
        <v>0</v>
      </c>
      <c r="S10" s="21">
        <f>R10/F10</f>
        <v>0</v>
      </c>
      <c r="T10" s="54" t="s">
        <v>85</v>
      </c>
      <c r="U10" s="14" t="s">
        <v>35</v>
      </c>
      <c r="V10" s="39"/>
      <c r="W10" s="27" t="s">
        <v>105</v>
      </c>
      <c r="X10" s="14" t="s">
        <v>35</v>
      </c>
      <c r="Y10" s="27" t="s">
        <v>106</v>
      </c>
      <c r="Z10" s="29" t="s">
        <v>34</v>
      </c>
      <c r="AA10" s="18">
        <v>2</v>
      </c>
      <c r="AB10" s="55" t="s">
        <v>34</v>
      </c>
      <c r="AC10" s="18">
        <v>4</v>
      </c>
      <c r="AD10" s="27" t="s">
        <v>55</v>
      </c>
      <c r="AE10" s="58" t="s">
        <v>114</v>
      </c>
    </row>
    <row r="11" spans="1:31" s="17" customFormat="1" ht="15.75" customHeight="1" x14ac:dyDescent="0.2">
      <c r="A11" s="19"/>
      <c r="B11" s="46"/>
      <c r="C11" s="67" t="s">
        <v>72</v>
      </c>
      <c r="D11" s="68"/>
      <c r="E11" s="69"/>
      <c r="F11" s="45">
        <f>SUM(F12:F13)</f>
        <v>26919302.05882353</v>
      </c>
      <c r="G11" s="45">
        <f>SUM(G12:G13)</f>
        <v>22431407</v>
      </c>
      <c r="H11" s="42"/>
      <c r="I11" s="42"/>
      <c r="J11" s="42"/>
      <c r="K11" s="42"/>
      <c r="L11" s="42"/>
      <c r="M11" s="42"/>
      <c r="N11" s="42"/>
      <c r="O11" s="42"/>
      <c r="P11" s="42"/>
      <c r="Q11" s="42"/>
      <c r="R11" s="42"/>
      <c r="S11" s="42"/>
      <c r="T11" s="42"/>
      <c r="U11" s="42"/>
      <c r="V11" s="42"/>
      <c r="W11" s="67"/>
      <c r="X11" s="68"/>
      <c r="Y11" s="68"/>
      <c r="Z11" s="68"/>
      <c r="AA11" s="68"/>
      <c r="AB11" s="68"/>
      <c r="AC11" s="68"/>
      <c r="AD11" s="68"/>
      <c r="AE11" s="69"/>
    </row>
    <row r="12" spans="1:31" s="17" customFormat="1" ht="87.75" customHeight="1" x14ac:dyDescent="0.2">
      <c r="A12" s="19"/>
      <c r="B12" s="26" t="s">
        <v>92</v>
      </c>
      <c r="C12" s="28" t="s">
        <v>93</v>
      </c>
      <c r="D12" s="26" t="s">
        <v>94</v>
      </c>
      <c r="E12" s="20" t="s">
        <v>1</v>
      </c>
      <c r="F12" s="20">
        <v>14135167.05882353</v>
      </c>
      <c r="G12" s="20">
        <v>12014892</v>
      </c>
      <c r="I12" s="20">
        <v>0</v>
      </c>
      <c r="J12" s="20">
        <v>12014892</v>
      </c>
      <c r="K12" s="20">
        <v>0</v>
      </c>
      <c r="L12" s="21">
        <v>0.85</v>
      </c>
      <c r="M12" s="20">
        <v>2120275.0588235292</v>
      </c>
      <c r="N12" s="20">
        <v>0</v>
      </c>
      <c r="O12" s="21">
        <v>0</v>
      </c>
      <c r="P12" s="20">
        <v>0</v>
      </c>
      <c r="Q12" s="21">
        <v>0</v>
      </c>
      <c r="R12" s="20">
        <v>2120275.0588235292</v>
      </c>
      <c r="S12" s="21">
        <v>0.14999999999999997</v>
      </c>
      <c r="T12" s="27" t="s">
        <v>95</v>
      </c>
      <c r="U12" s="14" t="s">
        <v>35</v>
      </c>
      <c r="V12" s="27"/>
      <c r="W12" s="27" t="s">
        <v>103</v>
      </c>
      <c r="X12" s="14" t="s">
        <v>35</v>
      </c>
      <c r="Y12" s="27" t="s">
        <v>104</v>
      </c>
      <c r="Z12" s="29" t="s">
        <v>34</v>
      </c>
      <c r="AA12" s="18" t="s">
        <v>97</v>
      </c>
      <c r="AB12" s="29" t="s">
        <v>34</v>
      </c>
      <c r="AC12" s="18">
        <v>4</v>
      </c>
      <c r="AD12" s="27" t="s">
        <v>97</v>
      </c>
      <c r="AE12" s="57" t="s">
        <v>107</v>
      </c>
    </row>
    <row r="13" spans="1:31" s="17" customFormat="1" ht="44.25" customHeight="1" x14ac:dyDescent="0.2">
      <c r="A13" s="19"/>
      <c r="B13" s="26" t="s">
        <v>31</v>
      </c>
      <c r="C13" s="28" t="s">
        <v>89</v>
      </c>
      <c r="D13" s="26" t="s">
        <v>3</v>
      </c>
      <c r="E13" s="26" t="s">
        <v>1</v>
      </c>
      <c r="F13" s="20">
        <f>G13+M13</f>
        <v>12784135</v>
      </c>
      <c r="G13" s="20">
        <f>I13+J13+K13</f>
        <v>10416515</v>
      </c>
      <c r="H13" s="20"/>
      <c r="I13" s="20">
        <v>0</v>
      </c>
      <c r="J13" s="20">
        <v>10416515</v>
      </c>
      <c r="K13" s="20">
        <v>0</v>
      </c>
      <c r="L13" s="21">
        <f>G13/F13</f>
        <v>0.81480014095595832</v>
      </c>
      <c r="M13" s="20">
        <f>N13+P13+R13</f>
        <v>2367620</v>
      </c>
      <c r="N13" s="20">
        <v>2367620</v>
      </c>
      <c r="O13" s="21">
        <f>N13/F13</f>
        <v>0.18519985904404171</v>
      </c>
      <c r="P13" s="20">
        <v>0</v>
      </c>
      <c r="Q13" s="21">
        <f>P13/F13</f>
        <v>0</v>
      </c>
      <c r="R13" s="20">
        <v>0</v>
      </c>
      <c r="S13" s="21">
        <f>R13/F13</f>
        <v>0</v>
      </c>
      <c r="T13" s="27" t="s">
        <v>16</v>
      </c>
      <c r="U13" s="27" t="s">
        <v>16</v>
      </c>
      <c r="V13" s="27" t="s">
        <v>16</v>
      </c>
      <c r="W13" s="27" t="s">
        <v>88</v>
      </c>
      <c r="X13" s="14" t="s">
        <v>35</v>
      </c>
      <c r="Y13" s="27" t="s">
        <v>90</v>
      </c>
      <c r="Z13" s="29" t="s">
        <v>34</v>
      </c>
      <c r="AA13" s="18">
        <v>2</v>
      </c>
      <c r="AB13" s="29" t="s">
        <v>34</v>
      </c>
      <c r="AC13" s="18">
        <v>6</v>
      </c>
      <c r="AD13" s="27" t="s">
        <v>66</v>
      </c>
      <c r="AE13" s="57" t="s">
        <v>108</v>
      </c>
    </row>
    <row r="14" spans="1:31" s="17" customFormat="1" ht="15.75" customHeight="1" x14ac:dyDescent="0.2">
      <c r="A14" s="19"/>
      <c r="B14" s="46"/>
      <c r="C14" s="67" t="s">
        <v>102</v>
      </c>
      <c r="D14" s="68"/>
      <c r="E14" s="69"/>
      <c r="F14" s="45">
        <f>F15</f>
        <v>26240711</v>
      </c>
      <c r="G14" s="45">
        <f>G15</f>
        <v>9184249</v>
      </c>
      <c r="H14" s="42"/>
      <c r="I14" s="42"/>
      <c r="J14" s="42"/>
      <c r="K14" s="42"/>
      <c r="L14" s="42"/>
      <c r="M14" s="42"/>
      <c r="N14" s="42"/>
      <c r="O14" s="42"/>
      <c r="P14" s="42"/>
      <c r="Q14" s="42"/>
      <c r="R14" s="42"/>
      <c r="S14" s="42"/>
      <c r="T14" s="42"/>
      <c r="U14" s="42"/>
      <c r="V14" s="42"/>
      <c r="W14" s="67"/>
      <c r="X14" s="68"/>
      <c r="Y14" s="68"/>
      <c r="Z14" s="68"/>
      <c r="AA14" s="68"/>
      <c r="AB14" s="68"/>
      <c r="AC14" s="68"/>
      <c r="AD14" s="68"/>
      <c r="AE14" s="69"/>
    </row>
    <row r="15" spans="1:31" s="17" customFormat="1" ht="81" customHeight="1" x14ac:dyDescent="0.2">
      <c r="A15" s="19"/>
      <c r="B15" s="26" t="s">
        <v>98</v>
      </c>
      <c r="C15" s="28" t="s">
        <v>99</v>
      </c>
      <c r="D15" s="26" t="s">
        <v>94</v>
      </c>
      <c r="E15" s="20" t="s">
        <v>0</v>
      </c>
      <c r="F15" s="20">
        <v>26240711</v>
      </c>
      <c r="G15" s="20">
        <v>9184249</v>
      </c>
      <c r="H15" s="20"/>
      <c r="I15" s="20">
        <v>9184249</v>
      </c>
      <c r="J15" s="20">
        <v>0</v>
      </c>
      <c r="K15" s="20">
        <v>0</v>
      </c>
      <c r="L15" s="21">
        <v>0.35000000571630852</v>
      </c>
      <c r="M15" s="20">
        <v>17056462</v>
      </c>
      <c r="N15" s="20">
        <v>0</v>
      </c>
      <c r="O15" s="21">
        <v>0</v>
      </c>
      <c r="P15" s="20">
        <v>0</v>
      </c>
      <c r="Q15" s="21">
        <v>0</v>
      </c>
      <c r="R15" s="20">
        <v>17056462</v>
      </c>
      <c r="S15" s="21">
        <v>0.64999999428369148</v>
      </c>
      <c r="T15" s="27" t="s">
        <v>96</v>
      </c>
      <c r="U15" s="14" t="s">
        <v>35</v>
      </c>
      <c r="V15" s="27"/>
      <c r="W15" s="27" t="s">
        <v>116</v>
      </c>
      <c r="X15" s="14" t="s">
        <v>35</v>
      </c>
      <c r="Y15" s="27" t="s">
        <v>100</v>
      </c>
      <c r="Z15" s="29" t="s">
        <v>34</v>
      </c>
      <c r="AA15" s="18" t="s">
        <v>101</v>
      </c>
      <c r="AB15" s="29" t="s">
        <v>34</v>
      </c>
      <c r="AC15" s="18">
        <v>4</v>
      </c>
      <c r="AD15" s="27" t="s">
        <v>100</v>
      </c>
      <c r="AE15" s="57" t="s">
        <v>117</v>
      </c>
    </row>
    <row r="16" spans="1:31" s="17" customFormat="1" x14ac:dyDescent="0.2">
      <c r="B16" s="47"/>
      <c r="C16" s="67" t="s">
        <v>74</v>
      </c>
      <c r="D16" s="68"/>
      <c r="E16" s="69"/>
      <c r="F16" s="45">
        <f>SUM(F17:F17)</f>
        <v>8345106</v>
      </c>
      <c r="G16" s="45">
        <f>SUM(G17:G17)</f>
        <v>7093340</v>
      </c>
      <c r="H16" s="42"/>
      <c r="I16" s="42"/>
      <c r="J16" s="42"/>
      <c r="K16" s="42"/>
      <c r="L16" s="42"/>
      <c r="M16" s="42"/>
      <c r="N16" s="42"/>
      <c r="O16" s="42"/>
      <c r="P16" s="42"/>
      <c r="Q16" s="42"/>
      <c r="R16" s="42"/>
      <c r="S16" s="42"/>
      <c r="T16" s="42"/>
      <c r="U16" s="42"/>
      <c r="V16" s="42"/>
      <c r="W16" s="67"/>
      <c r="X16" s="68"/>
      <c r="Y16" s="68"/>
      <c r="Z16" s="68"/>
      <c r="AA16" s="68"/>
      <c r="AB16" s="68"/>
      <c r="AC16" s="68"/>
      <c r="AD16" s="68"/>
      <c r="AE16" s="69"/>
    </row>
    <row r="17" spans="2:43" s="17" customFormat="1" ht="70.5" customHeight="1" collapsed="1" x14ac:dyDescent="0.2">
      <c r="B17" s="26" t="s">
        <v>28</v>
      </c>
      <c r="C17" s="28" t="s">
        <v>29</v>
      </c>
      <c r="D17" s="23" t="s">
        <v>3</v>
      </c>
      <c r="E17" s="23" t="s">
        <v>0</v>
      </c>
      <c r="F17" s="20">
        <f>G17+M17</f>
        <v>8345106</v>
      </c>
      <c r="G17" s="20">
        <f>I17+J17+K17</f>
        <v>7093340</v>
      </c>
      <c r="H17" s="20"/>
      <c r="I17" s="22">
        <v>7093340</v>
      </c>
      <c r="J17" s="22">
        <v>0</v>
      </c>
      <c r="K17" s="22">
        <v>0</v>
      </c>
      <c r="L17" s="21">
        <f>G17/F17</f>
        <v>0.84999998801692878</v>
      </c>
      <c r="M17" s="20">
        <f>N17+P17+R17</f>
        <v>1251766</v>
      </c>
      <c r="N17" s="22">
        <v>0</v>
      </c>
      <c r="O17" s="21">
        <f>N17/F17</f>
        <v>0</v>
      </c>
      <c r="P17" s="22">
        <v>1251766</v>
      </c>
      <c r="Q17" s="21">
        <f>P17/F17</f>
        <v>0.15000001198307128</v>
      </c>
      <c r="R17" s="22">
        <v>0</v>
      </c>
      <c r="S17" s="21">
        <f>R17/F17</f>
        <v>0</v>
      </c>
      <c r="T17" s="27" t="s">
        <v>52</v>
      </c>
      <c r="U17" s="14" t="s">
        <v>35</v>
      </c>
      <c r="V17" s="39"/>
      <c r="W17" s="27" t="s">
        <v>91</v>
      </c>
      <c r="X17" s="14" t="s">
        <v>35</v>
      </c>
      <c r="Y17" s="27" t="s">
        <v>109</v>
      </c>
      <c r="Z17" s="14" t="s">
        <v>35</v>
      </c>
      <c r="AA17" s="18">
        <v>2</v>
      </c>
      <c r="AB17" s="29" t="s">
        <v>34</v>
      </c>
      <c r="AC17" s="18">
        <v>4</v>
      </c>
      <c r="AD17" s="27" t="s">
        <v>56</v>
      </c>
      <c r="AE17" s="53" t="s">
        <v>118</v>
      </c>
    </row>
    <row r="18" spans="2:43" ht="17.25" customHeight="1" x14ac:dyDescent="0.2">
      <c r="B18" s="32" t="s">
        <v>64</v>
      </c>
      <c r="C18" s="32"/>
      <c r="S18" s="7"/>
    </row>
    <row r="19" spans="2:43" s="17" customFormat="1" ht="17.25" customHeight="1" x14ac:dyDescent="0.2">
      <c r="B19" s="32" t="s">
        <v>76</v>
      </c>
      <c r="T19" s="11"/>
      <c r="U19" s="11"/>
      <c r="V19" s="11"/>
      <c r="W19" s="11"/>
      <c r="X19" s="11"/>
      <c r="Y19" s="11"/>
      <c r="Z19" s="11"/>
      <c r="AA19" s="25"/>
      <c r="AB19" s="11"/>
      <c r="AC19" s="24"/>
      <c r="AD19" s="11"/>
    </row>
    <row r="20" spans="2:43" ht="19.5" customHeight="1" x14ac:dyDescent="0.45">
      <c r="W20" s="35" t="s">
        <v>81</v>
      </c>
      <c r="X20" s="36"/>
      <c r="Y20" s="36"/>
      <c r="Z20" s="37"/>
      <c r="AA20" s="37"/>
      <c r="AB20" s="35" t="s">
        <v>65</v>
      </c>
      <c r="AC20" s="33"/>
      <c r="AD20" s="33"/>
      <c r="AE20" s="35" t="s">
        <v>65</v>
      </c>
      <c r="AG20" s="34"/>
      <c r="AH20" s="34"/>
      <c r="AI20" s="34"/>
      <c r="AJ20" s="34"/>
      <c r="AK20" s="34"/>
      <c r="AL20" s="34"/>
      <c r="AM20" s="34"/>
      <c r="AN20" s="34"/>
      <c r="AO20" s="34"/>
      <c r="AP20" s="34"/>
      <c r="AQ20" s="2"/>
    </row>
    <row r="21" spans="2:43" ht="14.25" customHeight="1" x14ac:dyDescent="0.2">
      <c r="B21" s="33"/>
    </row>
    <row r="22" spans="2:43" ht="15" customHeight="1" x14ac:dyDescent="0.2">
      <c r="B22" s="33" t="s">
        <v>119</v>
      </c>
    </row>
    <row r="23" spans="2:43" ht="12.75" customHeight="1" x14ac:dyDescent="0.2">
      <c r="B23" s="33" t="s">
        <v>82</v>
      </c>
      <c r="G23" s="16"/>
      <c r="H23" s="16"/>
      <c r="S23" s="7"/>
    </row>
    <row r="24" spans="2:43" ht="12.75" customHeight="1" x14ac:dyDescent="0.2">
      <c r="B24" s="33"/>
      <c r="S24" s="7"/>
    </row>
    <row r="25" spans="2:43" x14ac:dyDescent="0.2">
      <c r="S25" s="7"/>
    </row>
    <row r="26" spans="2:43" collapsed="1" x14ac:dyDescent="0.2">
      <c r="S26" s="7"/>
    </row>
    <row r="27" spans="2:43" hidden="1" x14ac:dyDescent="0.2">
      <c r="D27" s="10"/>
      <c r="S27" s="7"/>
      <c r="AA27" s="11"/>
    </row>
    <row r="28" spans="2:43" hidden="1" x14ac:dyDescent="0.2">
      <c r="D28" s="10"/>
      <c r="S28" s="12"/>
      <c r="AA28" s="11"/>
    </row>
    <row r="29" spans="2:43" hidden="1" x14ac:dyDescent="0.2">
      <c r="D29" s="10"/>
      <c r="S29" s="12"/>
      <c r="AA29" s="11"/>
    </row>
    <row r="30" spans="2:43" hidden="1" x14ac:dyDescent="0.2">
      <c r="D30" s="10"/>
      <c r="S30" s="12"/>
      <c r="AA30" s="11"/>
    </row>
    <row r="31" spans="2:43" hidden="1" x14ac:dyDescent="0.2">
      <c r="D31" s="10"/>
      <c r="S31" s="12"/>
      <c r="AA31" s="11"/>
    </row>
    <row r="32" spans="2:43" hidden="1" x14ac:dyDescent="0.2">
      <c r="D32" s="10"/>
      <c r="AA32" s="11"/>
    </row>
    <row r="33" spans="4:27" hidden="1" x14ac:dyDescent="0.2">
      <c r="D33" s="10"/>
      <c r="AA33" s="11"/>
    </row>
    <row r="34" spans="4:27" hidden="1" x14ac:dyDescent="0.2">
      <c r="D34" s="10"/>
      <c r="AA34" s="11"/>
    </row>
    <row r="35" spans="4:27" hidden="1" x14ac:dyDescent="0.2">
      <c r="D35" s="10"/>
      <c r="AA35" s="11"/>
    </row>
    <row r="36" spans="4:27" hidden="1" x14ac:dyDescent="0.2">
      <c r="D36" s="10"/>
      <c r="AA36" s="11"/>
    </row>
    <row r="37" spans="4:27" hidden="1" x14ac:dyDescent="0.2">
      <c r="D37" s="10"/>
      <c r="AA37" s="11"/>
    </row>
    <row r="38" spans="4:27" hidden="1" x14ac:dyDescent="0.2">
      <c r="D38" s="10"/>
      <c r="AA38" s="11"/>
    </row>
    <row r="39" spans="4:27" hidden="1" x14ac:dyDescent="0.2">
      <c r="D39" s="10"/>
      <c r="AA39" s="11"/>
    </row>
    <row r="40" spans="4:27" hidden="1" x14ac:dyDescent="0.2">
      <c r="D40" s="10"/>
      <c r="AA40" s="11"/>
    </row>
    <row r="41" spans="4:27" hidden="1" x14ac:dyDescent="0.2">
      <c r="D41" s="10"/>
      <c r="AA41" s="11"/>
    </row>
    <row r="42" spans="4:27" hidden="1" x14ac:dyDescent="0.2">
      <c r="D42" s="10"/>
      <c r="AA42" s="11"/>
    </row>
    <row r="43" spans="4:27" hidden="1" x14ac:dyDescent="0.2">
      <c r="D43" s="10"/>
      <c r="AA43" s="11"/>
    </row>
    <row r="44" spans="4:27" hidden="1" x14ac:dyDescent="0.2">
      <c r="D44" s="10"/>
      <c r="AA44" s="11"/>
    </row>
    <row r="45" spans="4:27" hidden="1" x14ac:dyDescent="0.2">
      <c r="D45" s="10"/>
      <c r="AA45" s="11"/>
    </row>
    <row r="46" spans="4:27" hidden="1" x14ac:dyDescent="0.2">
      <c r="D46" s="10"/>
      <c r="AA46" s="11"/>
    </row>
    <row r="47" spans="4:27" hidden="1" x14ac:dyDescent="0.2">
      <c r="D47" s="10"/>
      <c r="AA47" s="11"/>
    </row>
    <row r="48" spans="4:27" hidden="1" x14ac:dyDescent="0.2">
      <c r="D48" s="10"/>
      <c r="AA48" s="11"/>
    </row>
    <row r="49" spans="4:27" hidden="1" x14ac:dyDescent="0.2">
      <c r="D49" s="10"/>
      <c r="AA49" s="11"/>
    </row>
    <row r="50" spans="4:27" hidden="1" x14ac:dyDescent="0.2">
      <c r="D50" s="10"/>
      <c r="AA50" s="11"/>
    </row>
    <row r="51" spans="4:27" hidden="1" x14ac:dyDescent="0.2">
      <c r="D51" s="10"/>
      <c r="AA51" s="11"/>
    </row>
    <row r="52" spans="4:27" hidden="1" x14ac:dyDescent="0.2">
      <c r="D52" s="10"/>
      <c r="AA52" s="11"/>
    </row>
    <row r="53" spans="4:27" hidden="1" x14ac:dyDescent="0.2">
      <c r="D53" s="10"/>
      <c r="AA53" s="11"/>
    </row>
    <row r="54" spans="4:27" hidden="1" x14ac:dyDescent="0.2">
      <c r="D54" s="10"/>
      <c r="AA54" s="11"/>
    </row>
    <row r="55" spans="4:27" hidden="1" x14ac:dyDescent="0.2">
      <c r="D55" s="10"/>
      <c r="AA55" s="11"/>
    </row>
    <row r="56" spans="4:27" hidden="1" x14ac:dyDescent="0.2">
      <c r="D56" s="8"/>
      <c r="AA56" s="11"/>
    </row>
    <row r="57" spans="4:27" hidden="1" x14ac:dyDescent="0.2">
      <c r="AA57" s="11"/>
    </row>
    <row r="58" spans="4:27" hidden="1" x14ac:dyDescent="0.2">
      <c r="AA58" s="11"/>
    </row>
    <row r="59" spans="4:27" hidden="1" x14ac:dyDescent="0.2">
      <c r="AA59" s="11"/>
    </row>
  </sheetData>
  <autoFilter ref="B6:AD13"/>
  <dataConsolidate/>
  <mergeCells count="38">
    <mergeCell ref="W16:AE16"/>
    <mergeCell ref="W7:AE7"/>
    <mergeCell ref="W11:AE11"/>
    <mergeCell ref="W8:AE8"/>
    <mergeCell ref="W4:X4"/>
    <mergeCell ref="Y4:Z4"/>
    <mergeCell ref="AD3:AD5"/>
    <mergeCell ref="AA3:AB3"/>
    <mergeCell ref="AC3:AC5"/>
    <mergeCell ref="W3:Z3"/>
    <mergeCell ref="W14:AE14"/>
    <mergeCell ref="AE3:AE5"/>
    <mergeCell ref="C16:E16"/>
    <mergeCell ref="T3:U3"/>
    <mergeCell ref="G3:G5"/>
    <mergeCell ref="I3:I5"/>
    <mergeCell ref="J3:J5"/>
    <mergeCell ref="K3:K5"/>
    <mergeCell ref="H3:H5"/>
    <mergeCell ref="R3:R5"/>
    <mergeCell ref="C14:E14"/>
    <mergeCell ref="A3:A5"/>
    <mergeCell ref="V3:V5"/>
    <mergeCell ref="E3:E5"/>
    <mergeCell ref="B3:B5"/>
    <mergeCell ref="C11:E11"/>
    <mergeCell ref="C8:E8"/>
    <mergeCell ref="B2:AD2"/>
    <mergeCell ref="L3:L5"/>
    <mergeCell ref="M3:M5"/>
    <mergeCell ref="O3:O5"/>
    <mergeCell ref="D3:D5"/>
    <mergeCell ref="C3:C5"/>
    <mergeCell ref="F3:F5"/>
    <mergeCell ref="S3:S5"/>
    <mergeCell ref="P3:P5"/>
    <mergeCell ref="N3:N5"/>
    <mergeCell ref="Q3:Q5"/>
  </mergeCells>
  <pageMargins left="0.23622047244094491" right="0.23622047244094491" top="1.2519685039370079" bottom="0.74803149606299213" header="0.31496062992125984" footer="0.31496062992125984"/>
  <pageSetup paperSize="9" scale="54"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D60C38-2F4C-4B3E-A0A9-D4A307D943C1}">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dcmityp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Kavēta Ministru kabineta noteikumu izsludināšana valsts sekretāru sanāksmē</dc:title>
  <dc:subject>Pielikums</dc:subject>
  <dc:creator>Salvis Skladovs</dc:creator>
  <dc:description>67095699, salvis.skladovs@fm.gov.lv</dc:description>
  <cp:lastModifiedBy>Inta Dimzule</cp:lastModifiedBy>
  <cp:lastPrinted>2016-12-13T08:40:24Z</cp:lastPrinted>
  <dcterms:created xsi:type="dcterms:W3CDTF">2013-05-20T05:28:43Z</dcterms:created>
  <dcterms:modified xsi:type="dcterms:W3CDTF">2016-12-27T07:19:48Z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