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6.gads\Ikmēneša informatīvie ziņojumi\10_novembris_2016_iesn_MK_lidz_30.11.2016\"/>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DPP!$B$6:$AD$13</definedName>
    <definedName name="_xlnm.Print_Area" localSheetId="0">DPP!$B$1:$AE$23</definedName>
    <definedName name="_xlnm.Print_Titles" localSheetId="0">DPP!$3:$5</definedName>
  </definedNames>
  <calcPr calcId="152511"/>
</workbook>
</file>

<file path=xl/calcChain.xml><?xml version="1.0" encoding="utf-8"?>
<calcChain xmlns="http://schemas.openxmlformats.org/spreadsheetml/2006/main">
  <c r="G14" i="23" l="1"/>
  <c r="F14" i="23"/>
  <c r="M10" i="23" l="1"/>
  <c r="G10" i="23"/>
  <c r="F10" i="23" l="1"/>
  <c r="O10" i="23" s="1"/>
  <c r="L10" i="23" l="1"/>
  <c r="Q10" i="23"/>
  <c r="S10" i="23"/>
  <c r="M13" i="23" l="1"/>
  <c r="G13" i="23"/>
  <c r="G11" i="23" s="1"/>
  <c r="F13" i="23" l="1"/>
  <c r="S13" i="23" l="1"/>
  <c r="F11" i="23"/>
  <c r="O13" i="23"/>
  <c r="L13" i="23"/>
  <c r="Q13" i="23"/>
  <c r="M17" i="23" l="1"/>
  <c r="G17" i="23"/>
  <c r="G16" i="23" s="1"/>
  <c r="F17" i="23" l="1"/>
  <c r="F16" i="23" s="1"/>
  <c r="O17" i="23" l="1"/>
  <c r="L17" i="23"/>
  <c r="Q17" i="23"/>
  <c r="S17" i="23"/>
  <c r="M9" i="23" l="1"/>
  <c r="G9" i="23"/>
  <c r="G8" i="23" s="1"/>
  <c r="G7" i="23" s="1"/>
  <c r="F9" i="23" l="1"/>
  <c r="S9" i="23" l="1"/>
  <c r="F8" i="23"/>
  <c r="F7" i="23" s="1"/>
  <c r="O9" i="23"/>
  <c r="Q9" i="23"/>
  <c r="L9"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<sst xmlns="http://schemas.openxmlformats.org/spreadsheetml/2006/main" count="184" uniqueCount="121">
  <si>
    <t>KF</t>
  </si>
  <si>
    <t>ERAF</t>
  </si>
  <si>
    <t>ESF</t>
  </si>
  <si>
    <t>IPIA</t>
  </si>
  <si>
    <t>Kopā</t>
  </si>
  <si>
    <t>NR</t>
  </si>
  <si>
    <t>Fonds</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</si>
  <si>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</si>
  <si>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</si>
  <si>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</si>
  <si>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</si>
  <si>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</si>
  <si>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</si>
  <si>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</si>
  <si>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</si>
  <si>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</si>
  <si>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</si>
  <si>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</si>
  <si>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</si>
  <si>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</si>
  <si>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</si>
  <si>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</si>
  <si>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</si>
  <si>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</si>
  <si>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</si>
  <si>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</si>
  <si>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</si>
  <si>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</si>
  <si>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6.1.3.2.</t>
  </si>
  <si>
    <t>Multimodāla transporta mezgla izbūve Torņakalna apkaimē</t>
  </si>
  <si>
    <t>1.1.1.5.</t>
  </si>
  <si>
    <t>3.1.1.3.</t>
  </si>
  <si>
    <t>Atbalsts starptautiskās sadarbības projektiem pētniecībā un inovācijās</t>
  </si>
  <si>
    <t>SAM/Pasākuma nosaukums/atlases kārta</t>
  </si>
  <si>
    <t>Nav pienācis</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</si>
  <si>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</si>
  <si>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</si>
  <si>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</si>
  <si>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</si>
  <si>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</si>
  <si>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</si>
  <si>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</si>
  <si>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</si>
  <si>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</si>
  <si>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</si>
  <si>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</si>
  <si>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</si>
  <si>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</si>
  <si>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</si>
  <si>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Nr.p.k.</t>
  </si>
  <si>
    <t xml:space="preserve">Sākotnēji plānotais
</t>
  </si>
  <si>
    <t>2016 februāris</t>
  </si>
  <si>
    <t>2016 marts</t>
  </si>
  <si>
    <t xml:space="preserve">Plānotais atlases uzsākšanas datums (sludinājums vai uzaicinājumu nosūtīšana) </t>
  </si>
  <si>
    <t>01.01.2016.</t>
  </si>
  <si>
    <t>Līguma/vienošanās noslēgšana</t>
  </si>
  <si>
    <t>01.01.2014.</t>
  </si>
  <si>
    <r>
      <t xml:space="preserve">Sākotnēji plānotā atlases uzsākšana </t>
    </r>
    <r>
      <rPr>
        <i/>
        <sz val="10"/>
        <color rgb="FFFF0000"/>
        <rFont val="Calibri"/>
        <family val="2"/>
        <charset val="186"/>
        <scheme val="minor"/>
      </rPr>
      <t xml:space="preserve">(Konkrēts datums/mēneši no MKN apstiprināšanas) </t>
    </r>
    <r>
      <rPr>
        <sz val="10"/>
        <rFont val="Calibri"/>
        <family val="2"/>
        <charset val="186"/>
        <scheme val="minor"/>
      </rPr>
      <t xml:space="preserve">
</t>
    </r>
  </si>
  <si>
    <r>
      <t xml:space="preserve">Izpildes statuss </t>
    </r>
    <r>
      <rPr>
        <i/>
        <sz val="10"/>
        <color rgb="FFFF0000"/>
        <rFont val="Calibri"/>
        <family val="2"/>
        <charset val="186"/>
        <scheme val="minor"/>
      </rPr>
      <t>(i</t>
    </r>
    <r>
      <rPr>
        <i/>
        <sz val="9"/>
        <color rgb="FFFF0000"/>
        <rFont val="Calibri"/>
        <family val="2"/>
        <charset val="186"/>
        <scheme val="minor"/>
      </rPr>
      <t>r vai nav izpildīts, vai nav pienācis)</t>
    </r>
  </si>
  <si>
    <r>
      <t xml:space="preserve">Projektu apstiprināšana </t>
    </r>
    <r>
      <rPr>
        <i/>
        <sz val="10"/>
        <color rgb="FFFF0000"/>
        <rFont val="Calibri"/>
        <family val="2"/>
        <charset val="186"/>
        <scheme val="minor"/>
      </rPr>
      <t>(konkrēts datums/mēneši no atlases izsludināšanas)
(faktiskais - ar zaļu)</t>
    </r>
  </si>
  <si>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</si>
  <si>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</si>
  <si>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</si>
  <si>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</si>
  <si>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</si>
  <si>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t>D.Reizniece-Ozola</t>
  </si>
  <si>
    <t>2017.gada III cet.</t>
  </si>
  <si>
    <r>
      <t xml:space="preserve">Kritēriju apstiprināšana UK
</t>
    </r>
    <r>
      <rPr>
        <i/>
        <sz val="10"/>
        <rFont val="Calibri"/>
        <family val="2"/>
        <charset val="186"/>
        <scheme val="minor"/>
      </rPr>
      <t>(Apstiprināšanas datums)</t>
    </r>
  </si>
  <si>
    <t>EUR
Indikatīvais finansējums kopā</t>
  </si>
  <si>
    <r>
      <t xml:space="preserve">Izdevumu attiecināmība (indikatīvi līdz MKN apstiprināšanai)
</t>
    </r>
    <r>
      <rPr>
        <i/>
        <sz val="10"/>
        <color rgb="FFFF0000"/>
        <rFont val="Calibri"/>
        <family val="2"/>
        <charset val="186"/>
        <scheme val="minor"/>
      </rPr>
      <t>( konkrēts datums/MKN spēkā stāšanās/līguma/vienošanās noslēgšana)</t>
    </r>
    <r>
      <rPr>
        <i/>
        <sz val="10"/>
        <rFont val="Calibri"/>
        <family val="2"/>
        <charset val="186"/>
        <scheme val="minor"/>
      </rPr>
      <t xml:space="preserve">
</t>
    </r>
  </si>
  <si>
    <t>EUR
JNI</t>
  </si>
  <si>
    <t>Ir izpildīts
22.06.2016</t>
  </si>
  <si>
    <t>Ekonomikas ministrija</t>
  </si>
  <si>
    <t>Izglītības un zinātnes ministrija</t>
  </si>
  <si>
    <t>Satiksmes ministrija</t>
  </si>
  <si>
    <r>
      <t xml:space="preserve">Fonds </t>
    </r>
    <r>
      <rPr>
        <b/>
        <vertAlign val="superscript"/>
        <sz val="10"/>
        <rFont val="Calibri"/>
        <family val="2"/>
        <charset val="186"/>
        <scheme val="minor"/>
      </rPr>
      <t>[2]</t>
    </r>
  </si>
  <si>
    <t>[2] ERAF - Eiropas Reģionālās attīstības fonds; ESF - Eiropas Sociālais fonds; KF - Kohēzijas fonds;</t>
  </si>
  <si>
    <t>Plānotais/ aktualizētais</t>
  </si>
  <si>
    <t xml:space="preserve"> Izpildes statuss</t>
  </si>
  <si>
    <t>VSS</t>
  </si>
  <si>
    <t>MK</t>
  </si>
  <si>
    <t>Finanšu ministre</t>
  </si>
  <si>
    <t>S.Skladovs</t>
  </si>
  <si>
    <t>67095699; Salvis.Skladovs@fm.gov.lv</t>
  </si>
  <si>
    <t>8.3.6.2.</t>
  </si>
  <si>
    <t>Izglītības kvalitātes monitoringa sistēmas ieviešana</t>
  </si>
  <si>
    <t>III cet 2016</t>
  </si>
  <si>
    <t>Izpildes statuss</t>
  </si>
  <si>
    <t>Kavējuma iemesli (Atbildīgo iestāžu sniegtā informācija)</t>
  </si>
  <si>
    <r>
      <t xml:space="preserve">2016 februāris/
</t>
    </r>
    <r>
      <rPr>
        <sz val="10"/>
        <color rgb="FFFF0000"/>
        <rFont val="Calibri"/>
        <family val="2"/>
        <charset val="186"/>
        <scheme val="minor"/>
      </rPr>
      <t>2017 janvāris</t>
    </r>
  </si>
  <si>
    <t>Biznesa eņģeļu ko-investīciju fonds</t>
  </si>
  <si>
    <r>
      <t xml:space="preserve">2017 janvāris/
</t>
    </r>
    <r>
      <rPr>
        <sz val="10"/>
        <color rgb="FFFF0000"/>
        <rFont val="Calibri"/>
        <family val="2"/>
        <charset val="186"/>
        <scheme val="minor"/>
      </rPr>
      <t>2017 aprīlis</t>
    </r>
  </si>
  <si>
    <r>
      <t xml:space="preserve">2016 aprīlis/
</t>
    </r>
    <r>
      <rPr>
        <sz val="10"/>
        <color rgb="FFFF0000"/>
        <rFont val="Calibri"/>
        <family val="2"/>
        <charset val="186"/>
        <scheme val="minor"/>
      </rPr>
      <t>2016 decembris</t>
    </r>
  </si>
  <si>
    <t>1.2.1.1.</t>
  </si>
  <si>
    <t>Atbalsts jaunu produktu un tehnoloģiju izstrādei kompetences centru ietvaros (3.kārta)</t>
  </si>
  <si>
    <t>APIA</t>
  </si>
  <si>
    <t>2015 jūnijs</t>
  </si>
  <si>
    <t>2016 oktobris</t>
  </si>
  <si>
    <t>2017 marts</t>
  </si>
  <si>
    <t>5.2.1.3.</t>
  </si>
  <si>
    <t>Atkritumu reģenerācijas veicināšana</t>
  </si>
  <si>
    <t>I cet 2017</t>
  </si>
  <si>
    <t>5/priekšnosacījums - valsts atbalsta programma, DP grozījumi</t>
  </si>
  <si>
    <t>Vides aizsardzības un reģionālās attīstības ministrija</t>
  </si>
  <si>
    <t>Virzību aizkavēja pasākuma saskaņošana ar nozari. 1.1.1.5.pasākuma pilnveidotais koncepts tika prezentēts 29.septembra AK sēdē. Lai gan AK tika panākta konceptuāla vienošanās par pasākuma ieviešanas modeli, pasākums tiks sadalīts kārtās. MK noteikumi par visām kārtām VSS tiks izsludināti decembrī.</t>
  </si>
  <si>
    <r>
      <t xml:space="preserve">2016 oktobris/      </t>
    </r>
    <r>
      <rPr>
        <sz val="10"/>
        <color rgb="FFFF0000"/>
        <rFont val="Calibri"/>
        <family val="2"/>
        <charset val="186"/>
        <scheme val="minor"/>
      </rPr>
      <t xml:space="preserve">2017 marts </t>
    </r>
  </si>
  <si>
    <r>
      <t xml:space="preserve">2017 janvāris/
</t>
    </r>
    <r>
      <rPr>
        <sz val="10"/>
        <color rgb="FFFF0000"/>
        <rFont val="Calibri"/>
        <family val="2"/>
        <charset val="186"/>
        <scheme val="minor"/>
      </rPr>
      <t>2017 maijs</t>
    </r>
  </si>
  <si>
    <r>
      <t xml:space="preserve">2016 februāris/
</t>
    </r>
    <r>
      <rPr>
        <sz val="10"/>
        <color rgb="FFFF0000"/>
        <rFont val="Calibri"/>
        <family val="2"/>
        <charset val="186"/>
        <scheme val="minor"/>
      </rPr>
      <t>2016 decembris</t>
    </r>
  </si>
  <si>
    <r>
      <t xml:space="preserve">2016 jūlijs/
</t>
    </r>
    <r>
      <rPr>
        <sz val="10"/>
        <color rgb="FFFF0000"/>
        <rFont val="Calibri"/>
        <family val="2"/>
        <charset val="186"/>
        <scheme val="minor"/>
      </rPr>
      <t>2017 februāris</t>
    </r>
  </si>
  <si>
    <r>
      <t xml:space="preserve">2016 oktobris/
</t>
    </r>
    <r>
      <rPr>
        <sz val="10"/>
        <color rgb="FFFF0000"/>
        <rFont val="Calibri"/>
        <family val="2"/>
        <charset val="186"/>
        <scheme val="minor"/>
      </rPr>
      <t>2017 janvāris</t>
    </r>
    <r>
      <rPr>
        <sz val="10"/>
        <rFont val="Calibri"/>
        <family val="2"/>
        <charset val="186"/>
        <scheme val="minor"/>
      </rPr>
      <t xml:space="preserve">
</t>
    </r>
  </si>
  <si>
    <r>
      <t xml:space="preserve">III cet 2016/
</t>
    </r>
    <r>
      <rPr>
        <sz val="10"/>
        <color rgb="FFFF0000"/>
        <rFont val="Calibri"/>
        <family val="2"/>
        <charset val="186"/>
        <scheme val="minor"/>
      </rPr>
      <t>2017 februāris</t>
    </r>
  </si>
  <si>
    <r>
      <t xml:space="preserve">I cet 2017/
</t>
    </r>
    <r>
      <rPr>
        <sz val="10"/>
        <color rgb="FFFF0000"/>
        <rFont val="Calibri"/>
        <family val="2"/>
        <charset val="186"/>
        <scheme val="minor"/>
      </rPr>
      <t>2017 aprīlis</t>
    </r>
  </si>
  <si>
    <r>
      <t>Lai nodrošinātu pieejamā finansējuma lietderīgu  ieviešanas plānošanu, par 1.2.1.1. pasākuma 3.kārtas ieviešanu konceptuāli EM plāno lemt 2017.gada janvārī, kad būs zināmi EM pārziņā esošo 1.TM pasākumu finansējuma atlikumi, t.sk., būs noslēgusies 1.2.1.4.pasākuma projektu atlase. Svarīgi, ka decembrī plānotās LPISP sēdes ietvaros EM atkārtoti prezentēs Nacionālās inovāciju sistēmas pilnveidošanas pasākumu plānu (jautājums par finansējumu).</t>
    </r>
    <r>
      <rPr>
        <sz val="11"/>
        <color rgb="FF1F497D"/>
        <rFont val="Calibri"/>
        <family val="2"/>
        <charset val="186"/>
      </rPr>
      <t xml:space="preserve"> </t>
    </r>
  </si>
  <si>
    <r>
      <t xml:space="preserve">2016 jūnijs/
</t>
    </r>
    <r>
      <rPr>
        <sz val="10"/>
        <color rgb="FFFF0000"/>
        <rFont val="Calibri"/>
        <family val="2"/>
        <charset val="186"/>
        <scheme val="minor"/>
      </rPr>
      <t>2017.g. 1.ceturksnis</t>
    </r>
  </si>
  <si>
    <r>
      <t xml:space="preserve">Ilgāks nekā plānots saskaņošanas process ar nozari un EIF kā finanšu instrumenta potenciālo ieviesēju - </t>
    </r>
    <r>
      <rPr>
        <b/>
        <sz val="10"/>
        <color theme="1"/>
        <rFont val="Calibri"/>
        <family val="2"/>
        <charset val="186"/>
        <scheme val="minor"/>
      </rPr>
      <t>EM sagaida tuvākā laikā EIF skaidru rakstisku atbildi, vai plāno iesaistīties (neformāli EIF informējuši, ka nepiedalīsies), lai varētu virzīties uz priekšu ar ieviešanas modeli.</t>
    </r>
  </si>
  <si>
    <t>3. pielikums</t>
  </si>
  <si>
    <t>25.11.2016.</t>
  </si>
  <si>
    <r>
      <t>Regulējums kavējas objektīvu apstākļu dēļ - ņemot vērā projekta specifiku un saistību ar citām investīcijām potenciālā projekta teritorijā, tai skaitā, nepieciešamo plānojuma</t>
    </r>
    <r>
      <rPr>
        <b/>
        <sz val="10"/>
        <rFont val="Calibri"/>
        <family val="2"/>
        <charset val="186"/>
        <scheme val="minor"/>
      </rPr>
      <t xml:space="preserve"> sasaisti ar Rail Baltic projektu </t>
    </r>
    <r>
      <rPr>
        <sz val="10"/>
        <rFont val="Calibri"/>
        <family val="2"/>
        <charset val="186"/>
        <scheme val="minor"/>
      </rPr>
      <t xml:space="preserve">un valsts atbalsta jautājumiem. Turpinās darbs pie  MKN regulējuma izstrādes, ko plānots apstiprināt 2017.gada 1.ceturksnī. Kritērijus plānots izskatīt 15.12.2016.AK sēdē un MKN VSS izsludināt decembrī pēc AK sēdes. </t>
    </r>
  </si>
  <si>
    <t>Kavējums saistāms ar pasākuma virzības ciešo sasaisti ar IZM plānoto IKT projektu  2.2.1.1.pasākuma ietvaros  (šobrīd tiek finalizēts IKT  projekta idejas apraksts iesniegšanai VARAM, tālāk to plānojot saskaņot MK līdz 31.12.2016).  
Tāpat 2016.gada vidū/otrajā pusē IZM prioritāri intensīvi strādājusi pie citām, stratēģiski un finansiāli ietilpīgākām programmām vispārējā izglītībā – 8.1.2.SAM, 8.3.5.SAM, 8.3.4.SAM, 8.3.2.2.pasākums.</t>
  </si>
  <si>
    <t>Kavēšanās skaidrojama ar nepieciešamību atrisināt jautājumu par intensitātes palielinājuma iespējām, sadarbībā ar SPRK veicot nepieciešamās izmaiņas regulējumā, lai paredzētu NAIK kā vienu no kurināmā veidiem sabiedriskā pakalpojuma sniegšanai. pasākuma ietvaros plānotās investīcijas sākotnēji nebija plānotas vispār un tika paredzētas līdz ar DP grozījumiem (šobrīd konceptuāli saskaņots ar EK, regulējuma virzību iespējams uzsākt vēl līdz EK oficiālajam lēmumam).  Ņemts vērā plānotais izstrādes un saskaņošanas ar partneriem grafiku.</t>
  </si>
  <si>
    <t>Kavēta Ministru kabineta noteikumu izsludināšana valsts sekretāru sanāksmē uz 21.11.2016.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</si>
</sst>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0"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i/>
      <sz val="10"/>
      <color rgb="FFFF0000"/>
      <name val="Calibri"/>
      <family val="2"/>
      <charset val="186"/>
      <scheme val="minor"/>
    </font>
    <font>
      <i/>
      <sz val="9"/>
      <color rgb="FFFF0000"/>
      <name val="Calibri"/>
      <family val="2"/>
      <charset val="186"/>
      <scheme val="minor"/>
    </font>
    <font>
      <b/>
      <i/>
      <sz val="10"/>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18"/>
      <color theme="1"/>
      <name val="Times New Roman"/>
      <family val="2"/>
      <charset val="186"/>
    </font>
    <font>
      <b/>
      <sz val="12"/>
      <color theme="1"/>
      <name val="Calibri"/>
      <family val="2"/>
      <charset val="186"/>
      <scheme val="minor"/>
    </font>
    <font>
      <sz val="10"/>
      <color rgb="FFFF0000"/>
      <name val="Calibri"/>
      <family val="2"/>
      <charset val="186"/>
      <scheme val="minor"/>
    </font>
    <font>
      <b/>
      <sz val="10"/>
      <color theme="1"/>
      <name val="Calibri"/>
      <family val="2"/>
      <charset val="186"/>
      <scheme val="minor"/>
    </font>
    <font>
      <sz val="11"/>
      <color rgb="FF1F497D"/>
      <name val="Calibri"/>
      <family val="2"/>
      <charset val="186"/>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59999389629810485"/>
        <bgColor rgb="FF000000"/>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83">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5" xfId="0" applyNumberFormat="1" applyFont="1" applyBorder="1"/>
    <xf numFmtId="49" fontId="22" fillId="0" borderId="1" xfId="5" applyNumberFormat="1" applyFont="1" applyFill="1" applyBorder="1" applyAlignment="1">
      <alignment horizontal="center" vertical="center"/>
    </xf>
    <xf numFmtId="14" fontId="22" fillId="8" borderId="1" xfId="0" applyNumberFormat="1" applyFont="1" applyFill="1" applyBorder="1" applyAlignment="1">
      <alignment horizontal="center" vertical="center" wrapText="1"/>
    </xf>
    <xf numFmtId="0" fontId="25" fillId="5" borderId="4" xfId="0" applyFont="1" applyFill="1" applyBorder="1" applyAlignment="1">
      <alignment horizontal="center" vertical="center" wrapText="1"/>
    </xf>
    <xf numFmtId="3" fontId="23" fillId="0" borderId="0" xfId="0" applyNumberFormat="1" applyFont="1"/>
    <xf numFmtId="0" fontId="23" fillId="0" borderId="0" xfId="0" applyFont="1"/>
    <xf numFmtId="1" fontId="22"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 fontId="22" fillId="0" borderId="0" xfId="0" applyNumberFormat="1" applyFont="1"/>
    <xf numFmtId="0" fontId="22" fillId="0" borderId="0" xfId="0" applyNumberFormat="1" applyFont="1"/>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14" fontId="22" fillId="7" borderId="1" xfId="0" applyNumberFormat="1" applyFont="1" applyFill="1" applyBorder="1" applyAlignment="1">
      <alignment horizontal="center" vertical="center" wrapText="1"/>
    </xf>
    <xf numFmtId="0" fontId="22" fillId="9" borderId="1"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3" fillId="0" borderId="0" xfId="0" applyFont="1" applyAlignment="1">
      <alignment horizontal="left" vertical="center"/>
    </xf>
    <xf numFmtId="0" fontId="23" fillId="0" borderId="0" xfId="0" applyFont="1" applyBorder="1" applyAlignment="1">
      <alignment horizontal="left"/>
    </xf>
    <xf numFmtId="0" fontId="32" fillId="0" borderId="0" xfId="0" applyFont="1" applyFill="1" applyAlignment="1"/>
    <xf numFmtId="0" fontId="33" fillId="0" borderId="0" xfId="0" applyFont="1" applyBorder="1" applyAlignment="1">
      <alignment horizontal="left"/>
    </xf>
    <xf numFmtId="0" fontId="34" fillId="0" borderId="0" xfId="0" applyFont="1"/>
    <xf numFmtId="0" fontId="35" fillId="0" borderId="0" xfId="0" applyFont="1"/>
    <xf numFmtId="14" fontId="22" fillId="6" borderId="1" xfId="0" applyNumberFormat="1" applyFont="1" applyFill="1" applyBorder="1" applyAlignment="1">
      <alignment horizontal="center" vertical="center" wrapText="1"/>
    </xf>
    <xf numFmtId="0" fontId="23" fillId="3" borderId="1" xfId="0" applyFont="1" applyFill="1" applyBorder="1" applyAlignment="1">
      <alignment horizontal="center" vertical="center"/>
    </xf>
    <xf numFmtId="14" fontId="23" fillId="3" borderId="1" xfId="0" applyNumberFormat="1" applyFont="1" applyFill="1" applyBorder="1" applyAlignment="1">
      <alignment horizontal="center" vertical="center"/>
    </xf>
    <xf numFmtId="0" fontId="25" fillId="5" borderId="4"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0" fillId="9" borderId="4" xfId="0" applyFont="1" applyFill="1" applyBorder="1" applyAlignment="1">
      <alignment horizontal="left" vertical="center" wrapText="1"/>
    </xf>
    <xf numFmtId="3" fontId="25" fillId="9" borderId="4" xfId="0" applyNumberFormat="1" applyFont="1" applyFill="1" applyBorder="1" applyAlignment="1">
      <alignment horizontal="center" vertical="center" wrapText="1"/>
    </xf>
    <xf numFmtId="49" fontId="22" fillId="4" borderId="1" xfId="5" applyNumberFormat="1" applyFont="1" applyFill="1" applyBorder="1" applyAlignment="1">
      <alignment horizontal="center" vertical="center"/>
    </xf>
    <xf numFmtId="0" fontId="23" fillId="4" borderId="0" xfId="0" applyFont="1" applyFill="1"/>
    <xf numFmtId="3" fontId="30" fillId="9" borderId="4" xfId="0" applyNumberFormat="1" applyFont="1" applyFill="1" applyBorder="1" applyAlignment="1">
      <alignment horizontal="center" vertical="center" wrapText="1"/>
    </xf>
    <xf numFmtId="0" fontId="22" fillId="9" borderId="6" xfId="0" applyNumberFormat="1" applyFont="1" applyFill="1" applyBorder="1" applyAlignment="1">
      <alignment horizontal="center" vertical="center" wrapText="1"/>
    </xf>
    <xf numFmtId="0" fontId="22" fillId="9" borderId="7"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7" xfId="0" applyFont="1" applyFill="1" applyBorder="1" applyAlignment="1">
      <alignment horizontal="center" vertical="center" wrapText="1"/>
    </xf>
    <xf numFmtId="1" fontId="22" fillId="3" borderId="7" xfId="0" applyNumberFormat="1" applyFont="1" applyFill="1" applyBorder="1" applyAlignment="1">
      <alignment horizontal="left" vertical="center" wrapText="1"/>
    </xf>
    <xf numFmtId="14" fontId="22" fillId="0" borderId="1" xfId="0" applyNumberFormat="1" applyFont="1" applyFill="1" applyBorder="1" applyAlignment="1">
      <alignment horizontal="center" vertical="center"/>
    </xf>
    <xf numFmtId="14" fontId="22" fillId="7" borderId="1" xfId="0" applyNumberFormat="1" applyFont="1" applyFill="1" applyBorder="1" applyAlignment="1">
      <alignment horizontal="center" vertical="center"/>
    </xf>
    <xf numFmtId="0" fontId="23" fillId="0" borderId="12" xfId="0" applyFont="1" applyBorder="1"/>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 xfId="0" applyFont="1" applyBorder="1" applyAlignment="1">
      <alignment vertical="top" wrapText="1"/>
    </xf>
    <xf numFmtId="0" fontId="25" fillId="9" borderId="6"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9" borderId="9" xfId="0" applyNumberFormat="1" applyFont="1" applyFill="1" applyBorder="1" applyAlignment="1">
      <alignment horizontal="center" vertical="center" wrapText="1"/>
    </xf>
    <xf numFmtId="0" fontId="22" fillId="9" borderId="10" xfId="0" applyFont="1" applyFill="1" applyBorder="1" applyAlignment="1">
      <alignment horizontal="center" vertical="center" wrapText="1"/>
    </xf>
    <xf numFmtId="1" fontId="22" fillId="9" borderId="2" xfId="0" applyNumberFormat="1" applyFont="1" applyFill="1" applyBorder="1" applyAlignment="1">
      <alignment horizontal="center" vertical="center" wrapText="1"/>
    </xf>
    <xf numFmtId="1" fontId="22" fillId="9" borderId="4" xfId="0" applyNumberFormat="1"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10" xfId="0" applyFont="1" applyFill="1" applyBorder="1" applyAlignment="1">
      <alignment horizontal="center" vertical="center" wrapText="1"/>
    </xf>
    <xf numFmtId="3" fontId="22" fillId="10" borderId="4" xfId="16059" applyNumberFormat="1" applyFont="1" applyFill="1" applyBorder="1" applyAlignment="1" applyProtection="1">
      <alignment horizontal="center" vertical="center" wrapText="1"/>
      <protection locked="0"/>
    </xf>
    <xf numFmtId="3" fontId="22" fillId="10" borderId="1" xfId="16059" applyNumberFormat="1" applyFont="1" applyFill="1" applyBorder="1" applyAlignment="1" applyProtection="1">
      <alignment horizontal="center" vertical="center" wrapText="1"/>
      <protection locked="0"/>
    </xf>
    <xf numFmtId="3" fontId="22" fillId="10" borderId="2" xfId="16059" applyNumberFormat="1" applyFont="1" applyFill="1" applyBorder="1" applyAlignment="1" applyProtection="1">
      <alignment horizontal="center" vertical="center" wrapText="1"/>
      <protection locked="0"/>
    </xf>
    <xf numFmtId="0" fontId="25" fillId="5"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36" fillId="0" borderId="12" xfId="0" applyFont="1" applyBorder="1" applyAlignment="1">
      <alignment horizontal="center" vertical="center"/>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Q59"/>
  <sheetViews>
    <sheetView tabSelected="1" zoomScale="80" zoomScaleNormal="80" workbookViewId="0">
      <pane xSplit="2" ySplit="6" topLeftCell="C7" activePane="bottomRight" state="frozen"/>
      <selection pane="topRight" activeCell="C1" sqref="C1"/>
      <selection pane="bottomLeft" activeCell="A7" sqref="A7"/>
      <selection pane="bottomRight" activeCell="E12" sqref="E12"/>
    </sheetView>
  </sheetViews>
  <sheetFormatPr defaultColWidth="9" defaultRowHeight="12.75" outlineLevelCol="1" x14ac:dyDescent="0.2"/>
  <cols>
    <col min="1" max="1" width="4.625" style="7" hidden="1" customWidth="1"/>
    <col min="2" max="2" width="12.375" style="7" customWidth="1"/>
    <col min="3" max="3" width="44.75" style="7" customWidth="1"/>
    <col min="4" max="4" width="7.5" style="7" customWidth="1"/>
    <col min="5" max="5" width="7" style="7" customWidth="1"/>
    <col min="6" max="6" width="13.5" style="7" customWidth="1"/>
    <col min="7" max="7" width="18.125" style="7" bestFit="1" customWidth="1" collapsed="1"/>
    <col min="8" max="8" width="10.875" style="17" hidden="1" customWidth="1" outlineLevel="1"/>
    <col min="9" max="9" width="10" style="7" hidden="1" customWidth="1" outlineLevel="1"/>
    <col min="10" max="10" width="13.75" style="7" hidden="1" customWidth="1" outlineLevel="1"/>
    <col min="11" max="11" width="10.5" style="7" hidden="1" customWidth="1" outlineLevel="1"/>
    <col min="12" max="12" width="18" style="7" hidden="1" customWidth="1" outlineLevel="1"/>
    <col min="13" max="13" width="14.25" style="7" hidden="1" customWidth="1" outlineLevel="1"/>
    <col min="14" max="14" width="11.875" style="7" hidden="1" customWidth="1" outlineLevel="1"/>
    <col min="15" max="15" width="15.25" style="7" hidden="1" customWidth="1" outlineLevel="1"/>
    <col min="16" max="16" width="10.125" style="7" hidden="1" customWidth="1" outlineLevel="1"/>
    <col min="17" max="17" width="17.375" style="7" hidden="1" customWidth="1" outlineLevel="1"/>
    <col min="18" max="18" width="12.75" style="7" hidden="1" customWidth="1" outlineLevel="1"/>
    <col min="19" max="19" width="15.75" style="9" hidden="1" customWidth="1" outlineLevel="1"/>
    <col min="20" max="20" width="15.5" style="11" hidden="1" customWidth="1" outlineLevel="1"/>
    <col min="21" max="21" width="16.875" style="11" hidden="1" customWidth="1" outlineLevel="1"/>
    <col min="22" max="22" width="13.875" style="11" hidden="1" customWidth="1" outlineLevel="1"/>
    <col min="23" max="23" width="15.75" style="11" customWidth="1"/>
    <col min="24" max="24" width="15.125" style="11" customWidth="1"/>
    <col min="25" max="25" width="19.75" style="11" customWidth="1"/>
    <col min="26" max="26" width="18.625" style="11" customWidth="1" collapsed="1"/>
    <col min="27" max="27" width="13.75" style="25" hidden="1" customWidth="1" outlineLevel="1"/>
    <col min="28" max="28" width="13.75" style="11" hidden="1" customWidth="1" outlineLevel="1"/>
    <col min="29" max="29" width="13.75" style="24" hidden="1" customWidth="1" outlineLevel="1"/>
    <col min="30" max="30" width="15.5" style="11" hidden="1" customWidth="1" outlineLevel="1"/>
    <col min="31" max="31" width="72.375" style="7" customWidth="1"/>
    <col min="32" max="16384" width="9" style="7"/>
  </cols>
  <sheetData>
    <row r="1" spans="1:31" s="17" customFormat="1" x14ac:dyDescent="0.2">
      <c r="S1" s="9"/>
      <c r="T1" s="11"/>
      <c r="U1" s="11"/>
      <c r="V1" s="11"/>
      <c r="W1" s="11"/>
      <c r="X1" s="11"/>
      <c r="Y1" s="11"/>
      <c r="Z1" s="11"/>
      <c r="AA1" s="25"/>
      <c r="AB1" s="11"/>
      <c r="AC1" s="24"/>
      <c r="AD1" s="11"/>
      <c r="AE1" s="17" t="s">
        <v>115</v>
      </c>
    </row>
    <row r="2" spans="1:31" s="17" customFormat="1" ht="21" customHeight="1" thickBot="1" x14ac:dyDescent="0.25">
      <c r="B2" s="82" t="s">
        <v>120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56"/>
    </row>
    <row r="3" spans="1:31" s="6" customFormat="1" ht="24.75" customHeight="1" x14ac:dyDescent="0.2">
      <c r="A3" s="78" t="s">
        <v>49</v>
      </c>
      <c r="B3" s="79" t="s">
        <v>63</v>
      </c>
      <c r="C3" s="79" t="s">
        <v>33</v>
      </c>
      <c r="D3" s="79" t="s">
        <v>61</v>
      </c>
      <c r="E3" s="80" t="s">
        <v>75</v>
      </c>
      <c r="F3" s="77" t="s">
        <v>68</v>
      </c>
      <c r="G3" s="77" t="s">
        <v>62</v>
      </c>
      <c r="H3" s="77" t="s">
        <v>70</v>
      </c>
      <c r="I3" s="77" t="s">
        <v>38</v>
      </c>
      <c r="J3" s="77" t="s">
        <v>39</v>
      </c>
      <c r="K3" s="77" t="s">
        <v>40</v>
      </c>
      <c r="L3" s="77" t="s">
        <v>41</v>
      </c>
      <c r="M3" s="77" t="s">
        <v>42</v>
      </c>
      <c r="N3" s="77" t="s">
        <v>43</v>
      </c>
      <c r="O3" s="77" t="s">
        <v>44</v>
      </c>
      <c r="P3" s="77" t="s">
        <v>45</v>
      </c>
      <c r="Q3" s="77" t="s">
        <v>46</v>
      </c>
      <c r="R3" s="77" t="s">
        <v>47</v>
      </c>
      <c r="S3" s="77" t="s">
        <v>48</v>
      </c>
      <c r="T3" s="72" t="s">
        <v>60</v>
      </c>
      <c r="U3" s="74"/>
      <c r="V3" s="79" t="s">
        <v>67</v>
      </c>
      <c r="W3" s="72" t="s">
        <v>37</v>
      </c>
      <c r="X3" s="73"/>
      <c r="Y3" s="73"/>
      <c r="Z3" s="74"/>
      <c r="AA3" s="68" t="s">
        <v>53</v>
      </c>
      <c r="AB3" s="69"/>
      <c r="AC3" s="70" t="s">
        <v>59</v>
      </c>
      <c r="AD3" s="66" t="s">
        <v>69</v>
      </c>
      <c r="AE3" s="75" t="s">
        <v>88</v>
      </c>
    </row>
    <row r="4" spans="1:31" s="6" customFormat="1" ht="16.5" customHeight="1" x14ac:dyDescent="0.2">
      <c r="A4" s="79"/>
      <c r="B4" s="79"/>
      <c r="C4" s="79"/>
      <c r="D4" s="79"/>
      <c r="E4" s="81"/>
      <c r="F4" s="77"/>
      <c r="G4" s="77"/>
      <c r="H4" s="77"/>
      <c r="I4" s="77"/>
      <c r="J4" s="77"/>
      <c r="K4" s="77"/>
      <c r="L4" s="77"/>
      <c r="M4" s="77"/>
      <c r="N4" s="77"/>
      <c r="O4" s="77"/>
      <c r="P4" s="77"/>
      <c r="Q4" s="77"/>
      <c r="R4" s="77"/>
      <c r="S4" s="77"/>
      <c r="T4" s="51"/>
      <c r="U4" s="52"/>
      <c r="V4" s="79"/>
      <c r="W4" s="63" t="s">
        <v>79</v>
      </c>
      <c r="X4" s="64"/>
      <c r="Y4" s="64" t="s">
        <v>80</v>
      </c>
      <c r="Z4" s="65"/>
      <c r="AA4" s="49"/>
      <c r="AB4" s="50"/>
      <c r="AC4" s="70"/>
      <c r="AD4" s="67"/>
      <c r="AE4" s="76"/>
    </row>
    <row r="5" spans="1:31" s="6" customFormat="1" ht="41.25" customHeight="1" x14ac:dyDescent="0.2">
      <c r="A5" s="80" t="s">
        <v>49</v>
      </c>
      <c r="B5" s="80"/>
      <c r="C5" s="80"/>
      <c r="D5" s="80"/>
      <c r="E5" s="81"/>
      <c r="F5" s="75"/>
      <c r="G5" s="75"/>
      <c r="H5" s="75"/>
      <c r="I5" s="75"/>
      <c r="J5" s="75"/>
      <c r="K5" s="75"/>
      <c r="L5" s="75"/>
      <c r="M5" s="75"/>
      <c r="N5" s="75"/>
      <c r="O5" s="75"/>
      <c r="P5" s="75"/>
      <c r="Q5" s="75"/>
      <c r="R5" s="75"/>
      <c r="S5" s="75"/>
      <c r="T5" s="43" t="s">
        <v>50</v>
      </c>
      <c r="U5" s="43" t="s">
        <v>36</v>
      </c>
      <c r="V5" s="80"/>
      <c r="W5" s="43" t="s">
        <v>77</v>
      </c>
      <c r="X5" s="43" t="s">
        <v>78</v>
      </c>
      <c r="Y5" s="43" t="s">
        <v>77</v>
      </c>
      <c r="Z5" s="43" t="s">
        <v>87</v>
      </c>
      <c r="AA5" s="30" t="s">
        <v>57</v>
      </c>
      <c r="AB5" s="31" t="s">
        <v>58</v>
      </c>
      <c r="AC5" s="71"/>
      <c r="AD5" s="67"/>
      <c r="AE5" s="76"/>
    </row>
    <row r="6" spans="1:31" s="6" customFormat="1" x14ac:dyDescent="0.2">
      <c r="A6" s="15">
        <v>1</v>
      </c>
      <c r="B6" s="42">
        <v>1</v>
      </c>
      <c r="C6" s="42">
        <v>2</v>
      </c>
      <c r="D6" s="42">
        <v>3</v>
      </c>
      <c r="E6" s="42">
        <v>4</v>
      </c>
      <c r="F6" s="42">
        <v>5</v>
      </c>
      <c r="G6" s="42">
        <v>6</v>
      </c>
      <c r="H6" s="42"/>
      <c r="I6" s="42">
        <v>9</v>
      </c>
      <c r="J6" s="42">
        <v>10</v>
      </c>
      <c r="K6" s="42">
        <v>11</v>
      </c>
      <c r="L6" s="42">
        <v>12</v>
      </c>
      <c r="M6" s="42">
        <v>13</v>
      </c>
      <c r="N6" s="42">
        <v>14</v>
      </c>
      <c r="O6" s="42">
        <v>15</v>
      </c>
      <c r="P6" s="42">
        <v>16</v>
      </c>
      <c r="Q6" s="42">
        <v>17</v>
      </c>
      <c r="R6" s="42">
        <v>18</v>
      </c>
      <c r="S6" s="42">
        <v>19</v>
      </c>
      <c r="T6" s="42">
        <v>8</v>
      </c>
      <c r="U6" s="42">
        <v>9</v>
      </c>
      <c r="V6" s="42">
        <v>10</v>
      </c>
      <c r="W6" s="42">
        <v>7</v>
      </c>
      <c r="X6" s="42">
        <v>8</v>
      </c>
      <c r="Y6" s="42">
        <v>9</v>
      </c>
      <c r="Z6" s="42">
        <v>10</v>
      </c>
      <c r="AA6" s="42">
        <v>10</v>
      </c>
      <c r="AB6" s="42">
        <v>10</v>
      </c>
      <c r="AC6" s="42">
        <v>10</v>
      </c>
      <c r="AD6" s="42">
        <v>10</v>
      </c>
      <c r="AE6" s="42">
        <v>11</v>
      </c>
    </row>
    <row r="7" spans="1:31" s="6" customFormat="1" x14ac:dyDescent="0.2">
      <c r="A7" s="41"/>
      <c r="B7" s="42"/>
      <c r="C7" s="44" t="s">
        <v>4</v>
      </c>
      <c r="D7" s="42"/>
      <c r="E7" s="42"/>
      <c r="F7" s="48">
        <f>F11+F8+F16+F14</f>
        <v>98932264.058823526</v>
      </c>
      <c r="G7" s="48">
        <f>G11+G8+G16+G14</f>
        <v>70471069</v>
      </c>
      <c r="H7" s="42"/>
      <c r="I7" s="42"/>
      <c r="J7" s="42"/>
      <c r="K7" s="42"/>
      <c r="L7" s="42"/>
      <c r="M7" s="42"/>
      <c r="N7" s="42"/>
      <c r="O7" s="42"/>
      <c r="P7" s="42"/>
      <c r="Q7" s="42"/>
      <c r="R7" s="42"/>
      <c r="S7" s="42"/>
      <c r="T7" s="42"/>
      <c r="U7" s="42"/>
      <c r="V7" s="42"/>
      <c r="W7" s="60"/>
      <c r="X7" s="61"/>
      <c r="Y7" s="61"/>
      <c r="Z7" s="61"/>
      <c r="AA7" s="61"/>
      <c r="AB7" s="61"/>
      <c r="AC7" s="61"/>
      <c r="AD7" s="61"/>
      <c r="AE7" s="62"/>
    </row>
    <row r="8" spans="1:31" s="17" customFormat="1" ht="14.25" customHeight="1" x14ac:dyDescent="0.2">
      <c r="A8" s="19"/>
      <c r="B8" s="46"/>
      <c r="C8" s="60" t="s">
        <v>73</v>
      </c>
      <c r="D8" s="61"/>
      <c r="E8" s="62"/>
      <c r="F8" s="45">
        <f>SUM(F9:F10)</f>
        <v>37427145</v>
      </c>
      <c r="G8" s="45">
        <f>SUM(G9:G10)</f>
        <v>31762073</v>
      </c>
      <c r="H8" s="42"/>
      <c r="I8" s="42"/>
      <c r="J8" s="42"/>
      <c r="K8" s="42"/>
      <c r="L8" s="42"/>
      <c r="M8" s="42"/>
      <c r="N8" s="42"/>
      <c r="O8" s="42"/>
      <c r="P8" s="42"/>
      <c r="Q8" s="42"/>
      <c r="R8" s="42"/>
      <c r="S8" s="42"/>
      <c r="T8" s="42"/>
      <c r="U8" s="42"/>
      <c r="V8" s="42"/>
      <c r="W8" s="60"/>
      <c r="X8" s="61"/>
      <c r="Y8" s="61"/>
      <c r="Z8" s="61"/>
      <c r="AA8" s="61"/>
      <c r="AB8" s="61"/>
      <c r="AC8" s="61"/>
      <c r="AD8" s="61"/>
      <c r="AE8" s="62"/>
    </row>
    <row r="9" spans="1:31" s="17" customFormat="1" ht="60.75" customHeight="1" x14ac:dyDescent="0.2">
      <c r="A9" s="19"/>
      <c r="B9" s="13" t="s">
        <v>30</v>
      </c>
      <c r="C9" s="28" t="s">
        <v>32</v>
      </c>
      <c r="D9" s="26" t="s">
        <v>3</v>
      </c>
      <c r="E9" s="26" t="s">
        <v>1</v>
      </c>
      <c r="F9" s="20">
        <f>G9+M9</f>
        <v>32552786</v>
      </c>
      <c r="G9" s="20">
        <f>I9+J9+K9</f>
        <v>27669868</v>
      </c>
      <c r="H9" s="20"/>
      <c r="I9" s="20">
        <v>0</v>
      </c>
      <c r="J9" s="20">
        <v>27669868</v>
      </c>
      <c r="K9" s="20">
        <v>0</v>
      </c>
      <c r="L9" s="21">
        <f>G9/F9</f>
        <v>0.84999999692806627</v>
      </c>
      <c r="M9" s="20">
        <f>N9+P9+R9</f>
        <v>4882918</v>
      </c>
      <c r="N9" s="20">
        <v>4882918</v>
      </c>
      <c r="O9" s="21">
        <f>N9/F9</f>
        <v>0.1500000030719337</v>
      </c>
      <c r="P9" s="20">
        <v>0</v>
      </c>
      <c r="Q9" s="21">
        <f>P9/F9</f>
        <v>0</v>
      </c>
      <c r="R9" s="20">
        <v>0</v>
      </c>
      <c r="S9" s="21">
        <f>R9/F9</f>
        <v>0</v>
      </c>
      <c r="T9" s="27" t="s">
        <v>51</v>
      </c>
      <c r="U9" s="38" t="s">
        <v>71</v>
      </c>
      <c r="V9" s="40"/>
      <c r="W9" s="20" t="s">
        <v>107</v>
      </c>
      <c r="X9" s="14" t="s">
        <v>35</v>
      </c>
      <c r="Y9" s="27" t="s">
        <v>108</v>
      </c>
      <c r="Z9" s="14" t="s">
        <v>35</v>
      </c>
      <c r="AA9" s="18">
        <v>2</v>
      </c>
      <c r="AB9" s="29" t="s">
        <v>34</v>
      </c>
      <c r="AC9" s="18">
        <v>4</v>
      </c>
      <c r="AD9" s="27" t="s">
        <v>54</v>
      </c>
      <c r="AE9" s="57" t="s">
        <v>104</v>
      </c>
    </row>
    <row r="10" spans="1:31" s="17" customFormat="1" ht="84" customHeight="1" x14ac:dyDescent="0.2">
      <c r="A10" s="19"/>
      <c r="B10" s="26" t="s">
        <v>84</v>
      </c>
      <c r="C10" s="28" t="s">
        <v>85</v>
      </c>
      <c r="D10" s="23" t="s">
        <v>3</v>
      </c>
      <c r="E10" s="23" t="s">
        <v>2</v>
      </c>
      <c r="F10" s="22">
        <f>G10+M10</f>
        <v>4874359</v>
      </c>
      <c r="G10" s="20">
        <f>I10+J10+K10</f>
        <v>4092205</v>
      </c>
      <c r="H10" s="20"/>
      <c r="I10" s="22">
        <v>0</v>
      </c>
      <c r="J10" s="22">
        <v>0</v>
      </c>
      <c r="K10" s="22">
        <v>4092205</v>
      </c>
      <c r="L10" s="21">
        <f>G10/F10</f>
        <v>0.83953705502610698</v>
      </c>
      <c r="M10" s="20">
        <f>N10+P10+R10</f>
        <v>782154</v>
      </c>
      <c r="N10" s="20">
        <v>782154</v>
      </c>
      <c r="O10" s="21">
        <f>N10/F10</f>
        <v>0.16046294497389299</v>
      </c>
      <c r="P10" s="22">
        <v>0</v>
      </c>
      <c r="Q10" s="21">
        <f>P10/F10</f>
        <v>0</v>
      </c>
      <c r="R10" s="22">
        <v>0</v>
      </c>
      <c r="S10" s="21">
        <f>R10/F10</f>
        <v>0</v>
      </c>
      <c r="T10" s="54" t="s">
        <v>86</v>
      </c>
      <c r="U10" s="14" t="s">
        <v>35</v>
      </c>
      <c r="V10" s="39"/>
      <c r="W10" s="27" t="s">
        <v>110</v>
      </c>
      <c r="X10" s="14" t="s">
        <v>35</v>
      </c>
      <c r="Y10" s="27" t="s">
        <v>111</v>
      </c>
      <c r="Z10" s="29" t="s">
        <v>34</v>
      </c>
      <c r="AA10" s="18">
        <v>2</v>
      </c>
      <c r="AB10" s="55" t="s">
        <v>34</v>
      </c>
      <c r="AC10" s="18">
        <v>4</v>
      </c>
      <c r="AD10" s="27" t="s">
        <v>55</v>
      </c>
      <c r="AE10" s="59" t="s">
        <v>118</v>
      </c>
    </row>
    <row r="11" spans="1:31" s="17" customFormat="1" ht="15.75" customHeight="1" x14ac:dyDescent="0.2">
      <c r="A11" s="19"/>
      <c r="B11" s="46"/>
      <c r="C11" s="60" t="s">
        <v>72</v>
      </c>
      <c r="D11" s="61"/>
      <c r="E11" s="62"/>
      <c r="F11" s="45">
        <f>SUM(F12:F13)</f>
        <v>26919302.05882353</v>
      </c>
      <c r="G11" s="45">
        <f>SUM(G12:G13)</f>
        <v>22431407</v>
      </c>
      <c r="H11" s="42"/>
      <c r="I11" s="42"/>
      <c r="J11" s="42"/>
      <c r="K11" s="42"/>
      <c r="L11" s="42"/>
      <c r="M11" s="42"/>
      <c r="N11" s="42"/>
      <c r="O11" s="42"/>
      <c r="P11" s="42"/>
      <c r="Q11" s="42"/>
      <c r="R11" s="42"/>
      <c r="S11" s="42"/>
      <c r="T11" s="42"/>
      <c r="U11" s="42"/>
      <c r="V11" s="42"/>
      <c r="W11" s="60"/>
      <c r="X11" s="61"/>
      <c r="Y11" s="61"/>
      <c r="Z11" s="61"/>
      <c r="AA11" s="61"/>
      <c r="AB11" s="61"/>
      <c r="AC11" s="61"/>
      <c r="AD11" s="61"/>
      <c r="AE11" s="62"/>
    </row>
    <row r="12" spans="1:31" s="17" customFormat="1" ht="87.75" customHeight="1" x14ac:dyDescent="0.2">
      <c r="A12" s="19"/>
      <c r="B12" s="26" t="s">
        <v>93</v>
      </c>
      <c r="C12" s="28" t="s">
        <v>94</v>
      </c>
      <c r="D12" s="26" t="s">
        <v>95</v>
      </c>
      <c r="E12" s="20" t="s">
        <v>1</v>
      </c>
      <c r="F12" s="20">
        <v>14135167.05882353</v>
      </c>
      <c r="G12" s="20">
        <v>12014892</v>
      </c>
      <c r="I12" s="20">
        <v>0</v>
      </c>
      <c r="J12" s="20">
        <v>12014892</v>
      </c>
      <c r="K12" s="20">
        <v>0</v>
      </c>
      <c r="L12" s="21">
        <v>0.85</v>
      </c>
      <c r="M12" s="20">
        <v>2120275.0588235292</v>
      </c>
      <c r="N12" s="20">
        <v>0</v>
      </c>
      <c r="O12" s="21">
        <v>0</v>
      </c>
      <c r="P12" s="20">
        <v>0</v>
      </c>
      <c r="Q12" s="21">
        <v>0</v>
      </c>
      <c r="R12" s="20">
        <v>2120275.0588235292</v>
      </c>
      <c r="S12" s="21">
        <v>0.14999999999999997</v>
      </c>
      <c r="T12" s="27" t="s">
        <v>96</v>
      </c>
      <c r="U12" s="14" t="s">
        <v>35</v>
      </c>
      <c r="V12" s="27"/>
      <c r="W12" s="27" t="s">
        <v>105</v>
      </c>
      <c r="X12" s="14" t="s">
        <v>35</v>
      </c>
      <c r="Y12" s="27" t="s">
        <v>106</v>
      </c>
      <c r="Z12" s="29" t="s">
        <v>34</v>
      </c>
      <c r="AA12" s="18" t="s">
        <v>98</v>
      </c>
      <c r="AB12" s="29" t="s">
        <v>34</v>
      </c>
      <c r="AC12" s="18">
        <v>4</v>
      </c>
      <c r="AD12" s="27" t="s">
        <v>98</v>
      </c>
      <c r="AE12" s="58" t="s">
        <v>112</v>
      </c>
    </row>
    <row r="13" spans="1:31" s="17" customFormat="1" ht="44.25" customHeight="1" x14ac:dyDescent="0.2">
      <c r="A13" s="19"/>
      <c r="B13" s="26" t="s">
        <v>31</v>
      </c>
      <c r="C13" s="28" t="s">
        <v>90</v>
      </c>
      <c r="D13" s="26" t="s">
        <v>3</v>
      </c>
      <c r="E13" s="26" t="s">
        <v>1</v>
      </c>
      <c r="F13" s="20">
        <f>G13+M13</f>
        <v>12784135</v>
      </c>
      <c r="G13" s="20">
        <f>I13+J13+K13</f>
        <v>10416515</v>
      </c>
      <c r="H13" s="20"/>
      <c r="I13" s="20">
        <v>0</v>
      </c>
      <c r="J13" s="20">
        <v>10416515</v>
      </c>
      <c r="K13" s="20">
        <v>0</v>
      </c>
      <c r="L13" s="21">
        <f>G13/F13</f>
        <v>0.81480014095595832</v>
      </c>
      <c r="M13" s="20">
        <f>N13+P13+R13</f>
        <v>2367620</v>
      </c>
      <c r="N13" s="20">
        <v>2367620</v>
      </c>
      <c r="O13" s="21">
        <f>N13/F13</f>
        <v>0.18519985904404171</v>
      </c>
      <c r="P13" s="20">
        <v>0</v>
      </c>
      <c r="Q13" s="21">
        <f>P13/F13</f>
        <v>0</v>
      </c>
      <c r="R13" s="20">
        <v>0</v>
      </c>
      <c r="S13" s="21">
        <f>R13/F13</f>
        <v>0</v>
      </c>
      <c r="T13" s="27" t="s">
        <v>16</v>
      </c>
      <c r="U13" s="27" t="s">
        <v>16</v>
      </c>
      <c r="V13" s="27" t="s">
        <v>16</v>
      </c>
      <c r="W13" s="27" t="s">
        <v>89</v>
      </c>
      <c r="X13" s="14" t="s">
        <v>35</v>
      </c>
      <c r="Y13" s="27" t="s">
        <v>91</v>
      </c>
      <c r="Z13" s="29" t="s">
        <v>34</v>
      </c>
      <c r="AA13" s="18">
        <v>2</v>
      </c>
      <c r="AB13" s="29" t="s">
        <v>34</v>
      </c>
      <c r="AC13" s="18">
        <v>6</v>
      </c>
      <c r="AD13" s="27" t="s">
        <v>66</v>
      </c>
      <c r="AE13" s="58" t="s">
        <v>114</v>
      </c>
    </row>
    <row r="14" spans="1:31" s="17" customFormat="1" ht="15.75" customHeight="1" x14ac:dyDescent="0.2">
      <c r="A14" s="19"/>
      <c r="B14" s="46"/>
      <c r="C14" s="60" t="s">
        <v>103</v>
      </c>
      <c r="D14" s="61"/>
      <c r="E14" s="62"/>
      <c r="F14" s="45">
        <f>F15</f>
        <v>26240711</v>
      </c>
      <c r="G14" s="45">
        <f>G15</f>
        <v>9184249</v>
      </c>
      <c r="H14" s="42"/>
      <c r="I14" s="42"/>
      <c r="J14" s="42"/>
      <c r="K14" s="42"/>
      <c r="L14" s="42"/>
      <c r="M14" s="42"/>
      <c r="N14" s="42"/>
      <c r="O14" s="42"/>
      <c r="P14" s="42"/>
      <c r="Q14" s="42"/>
      <c r="R14" s="42"/>
      <c r="S14" s="42"/>
      <c r="T14" s="42"/>
      <c r="U14" s="42"/>
      <c r="V14" s="42"/>
      <c r="W14" s="60"/>
      <c r="X14" s="61"/>
      <c r="Y14" s="61"/>
      <c r="Z14" s="61"/>
      <c r="AA14" s="61"/>
      <c r="AB14" s="61"/>
      <c r="AC14" s="61"/>
      <c r="AD14" s="61"/>
      <c r="AE14" s="62"/>
    </row>
    <row r="15" spans="1:31" s="17" customFormat="1" ht="81" customHeight="1" x14ac:dyDescent="0.2">
      <c r="A15" s="19"/>
      <c r="B15" s="26" t="s">
        <v>99</v>
      </c>
      <c r="C15" s="28" t="s">
        <v>100</v>
      </c>
      <c r="D15" s="26" t="s">
        <v>95</v>
      </c>
      <c r="E15" s="20" t="s">
        <v>0</v>
      </c>
      <c r="F15" s="20">
        <v>26240711</v>
      </c>
      <c r="G15" s="20">
        <v>9184249</v>
      </c>
      <c r="H15" s="20"/>
      <c r="I15" s="20">
        <v>9184249</v>
      </c>
      <c r="J15" s="20">
        <v>0</v>
      </c>
      <c r="K15" s="20">
        <v>0</v>
      </c>
      <c r="L15" s="21">
        <v>0.35000000571630852</v>
      </c>
      <c r="M15" s="20">
        <v>17056462</v>
      </c>
      <c r="N15" s="20">
        <v>0</v>
      </c>
      <c r="O15" s="21">
        <v>0</v>
      </c>
      <c r="P15" s="20">
        <v>0</v>
      </c>
      <c r="Q15" s="21">
        <v>0</v>
      </c>
      <c r="R15" s="20">
        <v>17056462</v>
      </c>
      <c r="S15" s="21">
        <v>0.64999999428369148</v>
      </c>
      <c r="T15" s="27" t="s">
        <v>97</v>
      </c>
      <c r="U15" s="14" t="s">
        <v>35</v>
      </c>
      <c r="V15" s="27"/>
      <c r="W15" s="27" t="s">
        <v>109</v>
      </c>
      <c r="X15" s="14" t="s">
        <v>35</v>
      </c>
      <c r="Y15" s="27" t="s">
        <v>101</v>
      </c>
      <c r="Z15" s="29" t="s">
        <v>34</v>
      </c>
      <c r="AA15" s="18" t="s">
        <v>102</v>
      </c>
      <c r="AB15" s="29" t="s">
        <v>34</v>
      </c>
      <c r="AC15" s="18">
        <v>4</v>
      </c>
      <c r="AD15" s="27" t="s">
        <v>101</v>
      </c>
      <c r="AE15" s="58" t="s">
        <v>119</v>
      </c>
    </row>
    <row r="16" spans="1:31" s="17" customFormat="1" x14ac:dyDescent="0.2">
      <c r="B16" s="47"/>
      <c r="C16" s="60" t="s">
        <v>74</v>
      </c>
      <c r="D16" s="61"/>
      <c r="E16" s="62"/>
      <c r="F16" s="45">
        <f>SUM(F17:F17)</f>
        <v>8345106</v>
      </c>
      <c r="G16" s="45">
        <f>SUM(G17:G17)</f>
        <v>7093340</v>
      </c>
      <c r="H16" s="42"/>
      <c r="I16" s="42"/>
      <c r="J16" s="42"/>
      <c r="K16" s="42"/>
      <c r="L16" s="42"/>
      <c r="M16" s="42"/>
      <c r="N16" s="42"/>
      <c r="O16" s="42"/>
      <c r="P16" s="42"/>
      <c r="Q16" s="42"/>
      <c r="R16" s="42"/>
      <c r="S16" s="42"/>
      <c r="T16" s="42"/>
      <c r="U16" s="42"/>
      <c r="V16" s="42"/>
      <c r="W16" s="60"/>
      <c r="X16" s="61"/>
      <c r="Y16" s="61"/>
      <c r="Z16" s="61"/>
      <c r="AA16" s="61"/>
      <c r="AB16" s="61"/>
      <c r="AC16" s="61"/>
      <c r="AD16" s="61"/>
      <c r="AE16" s="62"/>
    </row>
    <row r="17" spans="2:43" s="17" customFormat="1" ht="70.5" customHeight="1" collapsed="1" x14ac:dyDescent="0.2">
      <c r="B17" s="26" t="s">
        <v>28</v>
      </c>
      <c r="C17" s="28" t="s">
        <v>29</v>
      </c>
      <c r="D17" s="23" t="s">
        <v>3</v>
      </c>
      <c r="E17" s="23" t="s">
        <v>0</v>
      </c>
      <c r="F17" s="20">
        <f>G17+M17</f>
        <v>8345106</v>
      </c>
      <c r="G17" s="20">
        <f>I17+J17+K17</f>
        <v>7093340</v>
      </c>
      <c r="H17" s="20"/>
      <c r="I17" s="22">
        <v>7093340</v>
      </c>
      <c r="J17" s="22">
        <v>0</v>
      </c>
      <c r="K17" s="22">
        <v>0</v>
      </c>
      <c r="L17" s="21">
        <f>G17/F17</f>
        <v>0.84999998801692878</v>
      </c>
      <c r="M17" s="20">
        <f>N17+P17+R17</f>
        <v>1251766</v>
      </c>
      <c r="N17" s="22">
        <v>0</v>
      </c>
      <c r="O17" s="21">
        <f>N17/F17</f>
        <v>0</v>
      </c>
      <c r="P17" s="22">
        <v>1251766</v>
      </c>
      <c r="Q17" s="21">
        <f>P17/F17</f>
        <v>0.15000001198307128</v>
      </c>
      <c r="R17" s="22">
        <v>0</v>
      </c>
      <c r="S17" s="21">
        <f>R17/F17</f>
        <v>0</v>
      </c>
      <c r="T17" s="27" t="s">
        <v>52</v>
      </c>
      <c r="U17" s="14" t="s">
        <v>35</v>
      </c>
      <c r="V17" s="39"/>
      <c r="W17" s="27" t="s">
        <v>92</v>
      </c>
      <c r="X17" s="14" t="s">
        <v>35</v>
      </c>
      <c r="Y17" s="27" t="s">
        <v>113</v>
      </c>
      <c r="Z17" s="14" t="s">
        <v>35</v>
      </c>
      <c r="AA17" s="18">
        <v>2</v>
      </c>
      <c r="AB17" s="29" t="s">
        <v>34</v>
      </c>
      <c r="AC17" s="18">
        <v>4</v>
      </c>
      <c r="AD17" s="27" t="s">
        <v>56</v>
      </c>
      <c r="AE17" s="53" t="s">
        <v>117</v>
      </c>
    </row>
    <row r="18" spans="2:43" ht="17.25" customHeight="1" x14ac:dyDescent="0.2">
      <c r="B18" s="32" t="s">
        <v>64</v>
      </c>
      <c r="C18" s="32"/>
      <c r="S18" s="7"/>
    </row>
    <row r="19" spans="2:43" s="17" customFormat="1" ht="17.25" customHeight="1" x14ac:dyDescent="0.2">
      <c r="B19" s="32" t="s">
        <v>76</v>
      </c>
      <c r="T19" s="11"/>
      <c r="U19" s="11"/>
      <c r="V19" s="11"/>
      <c r="W19" s="11"/>
      <c r="X19" s="11"/>
      <c r="Y19" s="11"/>
      <c r="Z19" s="11"/>
      <c r="AA19" s="25"/>
      <c r="AB19" s="11"/>
      <c r="AC19" s="24"/>
      <c r="AD19" s="11"/>
    </row>
    <row r="20" spans="2:43" ht="19.5" customHeight="1" x14ac:dyDescent="0.45">
      <c r="W20" s="35" t="s">
        <v>81</v>
      </c>
      <c r="X20" s="36"/>
      <c r="Y20" s="36"/>
      <c r="Z20" s="37"/>
      <c r="AA20" s="37"/>
      <c r="AB20" s="35" t="s">
        <v>65</v>
      </c>
      <c r="AC20" s="33"/>
      <c r="AD20" s="33"/>
      <c r="AE20" s="35" t="s">
        <v>65</v>
      </c>
      <c r="AG20" s="34"/>
      <c r="AH20" s="34"/>
      <c r="AI20" s="34"/>
      <c r="AJ20" s="34"/>
      <c r="AK20" s="34"/>
      <c r="AL20" s="34"/>
      <c r="AM20" s="34"/>
      <c r="AN20" s="34"/>
      <c r="AO20" s="34"/>
      <c r="AP20" s="34"/>
      <c r="AQ20" s="2"/>
    </row>
    <row r="21" spans="2:43" ht="14.25" customHeight="1" x14ac:dyDescent="0.2">
      <c r="B21" s="33" t="s">
        <v>116</v>
      </c>
    </row>
    <row r="22" spans="2:43" ht="15" customHeight="1" x14ac:dyDescent="0.2">
      <c r="B22" s="33" t="s">
        <v>82</v>
      </c>
    </row>
    <row r="23" spans="2:43" ht="12.75" customHeight="1" x14ac:dyDescent="0.2">
      <c r="B23" s="33" t="s">
        <v>83</v>
      </c>
      <c r="G23" s="16"/>
      <c r="H23" s="16"/>
      <c r="S23" s="7"/>
    </row>
    <row r="24" spans="2:43" ht="12.75" customHeight="1" x14ac:dyDescent="0.2">
      <c r="B24" s="33"/>
      <c r="S24" s="7"/>
    </row>
    <row r="25" spans="2:43" x14ac:dyDescent="0.2">
      <c r="S25" s="7"/>
    </row>
    <row r="26" spans="2:43" collapsed="1" x14ac:dyDescent="0.2">
      <c r="S26" s="7"/>
    </row>
    <row r="27" spans="2:43" hidden="1" x14ac:dyDescent="0.2">
      <c r="D27" s="10"/>
      <c r="S27" s="7"/>
      <c r="AA27" s="11"/>
    </row>
    <row r="28" spans="2:43" hidden="1" x14ac:dyDescent="0.2">
      <c r="D28" s="10"/>
      <c r="S28" s="12"/>
      <c r="AA28" s="11"/>
    </row>
    <row r="29" spans="2:43" hidden="1" x14ac:dyDescent="0.2">
      <c r="D29" s="10"/>
      <c r="S29" s="12"/>
      <c r="AA29" s="11"/>
    </row>
    <row r="30" spans="2:43" hidden="1" x14ac:dyDescent="0.2">
      <c r="D30" s="10"/>
      <c r="S30" s="12"/>
      <c r="AA30" s="11"/>
    </row>
    <row r="31" spans="2:43" hidden="1" x14ac:dyDescent="0.2">
      <c r="D31" s="10"/>
      <c r="S31" s="12"/>
      <c r="AA31" s="11"/>
    </row>
    <row r="32" spans="2:43" hidden="1" x14ac:dyDescent="0.2">
      <c r="D32" s="10"/>
      <c r="AA32" s="11"/>
    </row>
    <row r="33" spans="4:27" hidden="1" x14ac:dyDescent="0.2">
      <c r="D33" s="10"/>
      <c r="AA33" s="11"/>
    </row>
    <row r="34" spans="4:27" hidden="1" x14ac:dyDescent="0.2">
      <c r="D34" s="10"/>
      <c r="AA34" s="11"/>
    </row>
    <row r="35" spans="4:27" hidden="1" x14ac:dyDescent="0.2">
      <c r="D35" s="10"/>
      <c r="AA35" s="11"/>
    </row>
    <row r="36" spans="4:27" hidden="1" x14ac:dyDescent="0.2">
      <c r="D36" s="10"/>
      <c r="AA36" s="11"/>
    </row>
    <row r="37" spans="4:27" hidden="1" x14ac:dyDescent="0.2">
      <c r="D37" s="10"/>
      <c r="AA37" s="11"/>
    </row>
    <row r="38" spans="4:27" hidden="1" x14ac:dyDescent="0.2">
      <c r="D38" s="10"/>
      <c r="AA38" s="11"/>
    </row>
    <row r="39" spans="4:27" hidden="1" x14ac:dyDescent="0.2">
      <c r="D39" s="10"/>
      <c r="AA39" s="11"/>
    </row>
    <row r="40" spans="4:27" hidden="1" x14ac:dyDescent="0.2">
      <c r="D40" s="10"/>
      <c r="AA40" s="11"/>
    </row>
    <row r="41" spans="4:27" hidden="1" x14ac:dyDescent="0.2">
      <c r="D41" s="10"/>
      <c r="AA41" s="11"/>
    </row>
    <row r="42" spans="4:27" hidden="1" x14ac:dyDescent="0.2">
      <c r="D42" s="10"/>
      <c r="AA42" s="11"/>
    </row>
    <row r="43" spans="4:27" hidden="1" x14ac:dyDescent="0.2">
      <c r="D43" s="10"/>
      <c r="AA43" s="11"/>
    </row>
    <row r="44" spans="4:27" hidden="1" x14ac:dyDescent="0.2">
      <c r="D44" s="10"/>
      <c r="AA44" s="11"/>
    </row>
    <row r="45" spans="4:27" hidden="1" x14ac:dyDescent="0.2">
      <c r="D45" s="10"/>
      <c r="AA45" s="11"/>
    </row>
    <row r="46" spans="4:27" hidden="1" x14ac:dyDescent="0.2">
      <c r="D46" s="10"/>
      <c r="AA46" s="11"/>
    </row>
    <row r="47" spans="4:27" hidden="1" x14ac:dyDescent="0.2">
      <c r="D47" s="10"/>
      <c r="AA47" s="11"/>
    </row>
    <row r="48" spans="4:27" hidden="1" x14ac:dyDescent="0.2">
      <c r="D48" s="10"/>
      <c r="AA48" s="11"/>
    </row>
    <row r="49" spans="4:27" hidden="1" x14ac:dyDescent="0.2">
      <c r="D49" s="10"/>
      <c r="AA49" s="11"/>
    </row>
    <row r="50" spans="4:27" hidden="1" x14ac:dyDescent="0.2">
      <c r="D50" s="10"/>
      <c r="AA50" s="11"/>
    </row>
    <row r="51" spans="4:27" hidden="1" x14ac:dyDescent="0.2">
      <c r="D51" s="10"/>
      <c r="AA51" s="11"/>
    </row>
    <row r="52" spans="4:27" hidden="1" x14ac:dyDescent="0.2">
      <c r="D52" s="10"/>
      <c r="AA52" s="11"/>
    </row>
    <row r="53" spans="4:27" hidden="1" x14ac:dyDescent="0.2">
      <c r="D53" s="10"/>
      <c r="AA53" s="11"/>
    </row>
    <row r="54" spans="4:27" hidden="1" x14ac:dyDescent="0.2">
      <c r="D54" s="10"/>
      <c r="AA54" s="11"/>
    </row>
    <row r="55" spans="4:27" hidden="1" x14ac:dyDescent="0.2">
      <c r="D55" s="10"/>
      <c r="AA55" s="11"/>
    </row>
    <row r="56" spans="4:27" hidden="1" x14ac:dyDescent="0.2">
      <c r="D56" s="8"/>
      <c r="AA56" s="11"/>
    </row>
    <row r="57" spans="4:27" hidden="1" x14ac:dyDescent="0.2">
      <c r="AA57" s="11"/>
    </row>
    <row r="58" spans="4:27" hidden="1" x14ac:dyDescent="0.2">
      <c r="AA58" s="11"/>
    </row>
    <row r="59" spans="4:27" hidden="1" x14ac:dyDescent="0.2">
      <c r="AA59" s="11"/>
    </row>
  </sheetData>
  <autoFilter ref="B6:AD13"/>
  <dataConsolidate/>
  <mergeCells count="38">
    <mergeCell ref="B2:AD2"/>
    <mergeCell ref="L3:L5"/>
    <mergeCell ref="M3:M5"/>
    <mergeCell ref="O3:O5"/>
    <mergeCell ref="D3:D5"/>
    <mergeCell ref="C3:C5"/>
    <mergeCell ref="F3:F5"/>
    <mergeCell ref="S3:S5"/>
    <mergeCell ref="P3:P5"/>
    <mergeCell ref="N3:N5"/>
    <mergeCell ref="Q3:Q5"/>
    <mergeCell ref="A3:A5"/>
    <mergeCell ref="V3:V5"/>
    <mergeCell ref="E3:E5"/>
    <mergeCell ref="B3:B5"/>
    <mergeCell ref="C11:E11"/>
    <mergeCell ref="C8:E8"/>
    <mergeCell ref="C16:E16"/>
    <mergeCell ref="T3:U3"/>
    <mergeCell ref="G3:G5"/>
    <mergeCell ref="I3:I5"/>
    <mergeCell ref="J3:J5"/>
    <mergeCell ref="K3:K5"/>
    <mergeCell ref="H3:H5"/>
    <mergeCell ref="R3:R5"/>
    <mergeCell ref="C14:E14"/>
    <mergeCell ref="W16:AE16"/>
    <mergeCell ref="W7:AE7"/>
    <mergeCell ref="W11:AE11"/>
    <mergeCell ref="W8:AE8"/>
    <mergeCell ref="W4:X4"/>
    <mergeCell ref="Y4:Z4"/>
    <mergeCell ref="AD3:AD5"/>
    <mergeCell ref="AA3:AB3"/>
    <mergeCell ref="AC3:AC5"/>
    <mergeCell ref="W3:Z3"/>
    <mergeCell ref="W14:AE14"/>
    <mergeCell ref="AE3:AE5"/>
  </mergeCells>
  <pageMargins left="0.25" right="0.25" top="0.75" bottom="0.75" header="0.3" footer="0.3"/>
  <pageSetup paperSize="9" scale="54"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17</v>
      </c>
      <c r="C3" s="2">
        <v>3039807880</v>
      </c>
      <c r="D3" s="2">
        <v>378783956</v>
      </c>
      <c r="E3" s="2">
        <v>396914108</v>
      </c>
      <c r="F3" s="2">
        <v>416196653</v>
      </c>
      <c r="G3" s="2">
        <v>433973068</v>
      </c>
      <c r="H3" s="2">
        <v>452283532</v>
      </c>
      <c r="I3" s="2">
        <v>471132651</v>
      </c>
      <c r="J3" s="2">
        <v>490523912</v>
      </c>
    </row>
    <row r="4" spans="1:16" s="2" customFormat="1" x14ac:dyDescent="0.25">
      <c r="B4" s="2" t="s">
        <v>7</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10</v>
      </c>
      <c r="D8" t="s">
        <v>20</v>
      </c>
      <c r="E8" t="s">
        <v>21</v>
      </c>
      <c r="F8" t="s">
        <v>22</v>
      </c>
      <c r="G8" t="s">
        <v>23</v>
      </c>
      <c r="H8" t="s">
        <v>24</v>
      </c>
      <c r="I8" t="s">
        <v>25</v>
      </c>
      <c r="J8" t="s">
        <v>26</v>
      </c>
      <c r="K8" t="s">
        <v>27</v>
      </c>
    </row>
    <row r="9" spans="1:16" x14ac:dyDescent="0.25">
      <c r="A9" t="s">
        <v>11</v>
      </c>
      <c r="B9" s="3" t="s">
        <v>1</v>
      </c>
      <c r="C9" s="3" t="s">
        <v>8</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18</v>
      </c>
      <c r="C10" t="s">
        <v>8</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19</v>
      </c>
      <c r="C11" t="s">
        <v>8</v>
      </c>
      <c r="D11" s="1">
        <v>17952896</v>
      </c>
      <c r="E11" s="1">
        <v>18812195</v>
      </c>
      <c r="F11" s="1">
        <v>19726113</v>
      </c>
      <c r="G11" s="1">
        <v>20568646</v>
      </c>
      <c r="H11" s="1">
        <v>21436492</v>
      </c>
      <c r="I11" s="1">
        <v>22329867</v>
      </c>
      <c r="J11" s="1">
        <v>23248938</v>
      </c>
      <c r="K11" s="4">
        <f t="shared" si="3"/>
        <v>144075147</v>
      </c>
      <c r="M11" s="2"/>
    </row>
    <row r="12" spans="1:16" x14ac:dyDescent="0.25">
      <c r="A12" t="s">
        <v>12</v>
      </c>
      <c r="B12" s="3" t="s">
        <v>2</v>
      </c>
      <c r="C12" s="3" t="s">
        <v>8</v>
      </c>
      <c r="D12" s="4">
        <v>79569026</v>
      </c>
      <c r="E12" s="4">
        <v>83377525</v>
      </c>
      <c r="F12" s="4">
        <v>87428101</v>
      </c>
      <c r="G12" s="4">
        <v>91162294</v>
      </c>
      <c r="H12" s="4">
        <v>95008670</v>
      </c>
      <c r="I12" s="4">
        <v>98968199</v>
      </c>
      <c r="J12" s="4">
        <v>103041613</v>
      </c>
      <c r="K12" s="4">
        <f t="shared" si="3"/>
        <v>638555428</v>
      </c>
    </row>
    <row r="13" spans="1:16" x14ac:dyDescent="0.25">
      <c r="B13" t="s">
        <v>18</v>
      </c>
      <c r="C13" t="s">
        <v>8</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19</v>
      </c>
      <c r="C14" t="s">
        <v>8</v>
      </c>
      <c r="D14" s="1">
        <v>3796255</v>
      </c>
      <c r="E14" s="1">
        <v>4239900</v>
      </c>
      <c r="F14" s="1">
        <v>5245685</v>
      </c>
      <c r="G14" s="1">
        <v>5469738</v>
      </c>
      <c r="H14" s="1">
        <v>5700520</v>
      </c>
      <c r="I14" s="1">
        <v>5938092</v>
      </c>
      <c r="J14" s="1">
        <v>6182497</v>
      </c>
      <c r="K14" s="4">
        <f t="shared" si="3"/>
        <v>36572687</v>
      </c>
    </row>
    <row r="15" spans="1:16" x14ac:dyDescent="0.25">
      <c r="A15" t="s">
        <v>13</v>
      </c>
      <c r="B15" s="3" t="s">
        <v>9</v>
      </c>
      <c r="C15" s="3" t="s">
        <v>16</v>
      </c>
      <c r="D15" s="4">
        <v>16298112.000000002</v>
      </c>
      <c r="E15" s="4">
        <v>12712526.999999998</v>
      </c>
      <c r="F15" s="4">
        <v>0</v>
      </c>
      <c r="G15" s="4">
        <v>0</v>
      </c>
      <c r="H15" s="4">
        <v>0</v>
      </c>
      <c r="I15" s="4">
        <v>0</v>
      </c>
      <c r="J15" s="4">
        <v>0</v>
      </c>
      <c r="K15" s="4">
        <f t="shared" si="3"/>
        <v>29010639</v>
      </c>
    </row>
    <row r="16" spans="1:16" x14ac:dyDescent="0.25">
      <c r="B16" t="s">
        <v>18</v>
      </c>
      <c r="C16" t="s">
        <v>16</v>
      </c>
      <c r="D16" s="1">
        <v>16298112.000000002</v>
      </c>
      <c r="E16" s="1">
        <v>12712526.999999998</v>
      </c>
      <c r="F16" s="1">
        <v>0</v>
      </c>
      <c r="G16" s="1">
        <v>0</v>
      </c>
      <c r="H16" s="1">
        <v>0</v>
      </c>
      <c r="I16" s="1">
        <v>0</v>
      </c>
      <c r="J16" s="1">
        <v>0</v>
      </c>
      <c r="K16" s="4">
        <f t="shared" si="3"/>
        <v>29010639</v>
      </c>
    </row>
    <row r="17" spans="1:11" x14ac:dyDescent="0.25">
      <c r="B17" t="s">
        <v>19</v>
      </c>
      <c r="C17" t="s">
        <v>16</v>
      </c>
      <c r="D17" s="1" t="s">
        <v>16</v>
      </c>
      <c r="E17" s="1" t="s">
        <v>16</v>
      </c>
      <c r="F17" s="1" t="s">
        <v>16</v>
      </c>
      <c r="G17" s="1" t="s">
        <v>16</v>
      </c>
      <c r="H17" s="1" t="s">
        <v>16</v>
      </c>
      <c r="I17" s="1" t="s">
        <v>16</v>
      </c>
      <c r="J17" s="1" t="s">
        <v>16</v>
      </c>
      <c r="K17" s="4"/>
    </row>
    <row r="18" spans="1:11" x14ac:dyDescent="0.25">
      <c r="A18" t="s">
        <v>14</v>
      </c>
      <c r="B18" s="3" t="s">
        <v>0</v>
      </c>
      <c r="C18" s="3" t="s">
        <v>16</v>
      </c>
      <c r="D18" s="4">
        <v>167454594</v>
      </c>
      <c r="E18" s="4">
        <v>175995293</v>
      </c>
      <c r="F18" s="4">
        <v>185012112</v>
      </c>
      <c r="G18" s="4">
        <v>193047173</v>
      </c>
      <c r="H18" s="4">
        <v>200965711</v>
      </c>
      <c r="I18" s="4">
        <v>209486800</v>
      </c>
      <c r="J18" s="4">
        <v>217453012</v>
      </c>
      <c r="K18" s="4">
        <f t="shared" si="3"/>
        <v>1349414695</v>
      </c>
    </row>
    <row r="19" spans="1:11" x14ac:dyDescent="0.25">
      <c r="B19" t="s">
        <v>18</v>
      </c>
      <c r="C19" t="s">
        <v>16</v>
      </c>
      <c r="D19" s="1">
        <v>157407318</v>
      </c>
      <c r="E19" s="1">
        <v>165435575</v>
      </c>
      <c r="F19" s="1">
        <v>173911385</v>
      </c>
      <c r="G19" s="1">
        <v>181464343</v>
      </c>
      <c r="H19" s="1">
        <v>188907768</v>
      </c>
      <c r="I19" s="1">
        <v>196917592</v>
      </c>
      <c r="J19" s="1">
        <v>204405831</v>
      </c>
      <c r="K19" s="4">
        <f t="shared" si="3"/>
        <v>1268449812</v>
      </c>
    </row>
    <row r="20" spans="1:11" x14ac:dyDescent="0.25">
      <c r="B20" t="s">
        <v>19</v>
      </c>
      <c r="C20" t="s">
        <v>16</v>
      </c>
      <c r="D20" s="1">
        <v>10047276</v>
      </c>
      <c r="E20" s="1">
        <v>10559718</v>
      </c>
      <c r="F20" s="1">
        <v>11100727</v>
      </c>
      <c r="G20" s="1">
        <v>11582830</v>
      </c>
      <c r="H20" s="1">
        <v>12057943</v>
      </c>
      <c r="I20" s="1">
        <v>12569208</v>
      </c>
      <c r="J20" s="1">
        <v>13047181</v>
      </c>
      <c r="K20" s="4">
        <f t="shared" si="3"/>
        <v>80964883</v>
      </c>
    </row>
    <row r="21" spans="1:11" x14ac:dyDescent="0.25">
      <c r="A21" t="s">
        <v>15</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91D60C38-2F4C-4B3E-A0A9-D4A307D943C1}">
  <ds:schemaRef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Kavēta Ministru kabineta noteikumu izsludināšana valsts sekretāru sanāksmē</dc:title>
  <dc:subject>Pielikums</dc:subject>
  <dc:creator>Salvis Skladovs</dc:creator>
  <dc:description>67095699, salvis.skladovs@fm.gov.lv</dc:description>
  <cp:lastModifiedBy>Ieva Ziepniece</cp:lastModifiedBy>
  <cp:lastPrinted>2016-11-15T09:01:01Z</cp:lastPrinted>
  <dcterms:created xsi:type="dcterms:W3CDTF">2013-05-20T05:28:43Z</dcterms:created>
  <dcterms:modified xsi:type="dcterms:W3CDTF">2016-11-22T09:40:17Z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