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5_jūnijs_2016_iesniedzams MK līdz 30.06.2016\3_Iesniegšanai MK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DPP!$A$7:$AD$20</definedName>
    <definedName name="_xlnm.Print_Area" localSheetId="0">DPP!$A$1:$AC$36</definedName>
    <definedName name="_xlnm.Print_Titles" localSheetId="0">DPP!$5:$6</definedName>
  </definedNames>
  <calcPr calcId="152511"/>
</workbook>
</file>

<file path=xl/calcChain.xml><?xml version="1.0" encoding="utf-8"?>
<calcChain xmlns="http://schemas.openxmlformats.org/spreadsheetml/2006/main">
  <c r="F9" i="23" l="1"/>
  <c r="E19" i="23"/>
  <c r="F19" i="23"/>
  <c r="Q21" i="23"/>
  <c r="O21" i="23"/>
  <c r="M21" i="23"/>
  <c r="K21" i="23"/>
  <c r="J21" i="23"/>
  <c r="E16" i="23"/>
  <c r="F16" i="23"/>
  <c r="G10" i="23" l="1"/>
  <c r="H10" i="23"/>
  <c r="I10" i="23"/>
  <c r="L10" i="23"/>
  <c r="N10" i="23"/>
  <c r="P10" i="23"/>
  <c r="R10" i="23"/>
  <c r="S10" i="23"/>
  <c r="T10" i="23"/>
  <c r="K23" i="23" l="1"/>
  <c r="F23" i="23"/>
  <c r="E23" i="23" l="1"/>
  <c r="E22" i="23" s="1"/>
  <c r="F22" i="23"/>
  <c r="Q23" i="23" l="1"/>
  <c r="O23" i="23"/>
  <c r="M23" i="23"/>
  <c r="J23" i="23"/>
  <c r="K11" i="23"/>
  <c r="K10" i="23" s="1"/>
  <c r="F11" i="23"/>
  <c r="F10" i="23" s="1"/>
  <c r="K14" i="23"/>
  <c r="F14" i="23"/>
  <c r="F12" i="23" s="1"/>
  <c r="E11" i="23" l="1"/>
  <c r="E10" i="23" s="1"/>
  <c r="E14" i="23"/>
  <c r="J14" i="23" l="1"/>
  <c r="O14" i="23"/>
  <c r="Q14" i="23"/>
  <c r="Q11" i="23"/>
  <c r="Q10" i="23" s="1"/>
  <c r="O11" i="23"/>
  <c r="O10" i="23" s="1"/>
  <c r="M11" i="23"/>
  <c r="M10" i="23" s="1"/>
  <c r="J11" i="23"/>
  <c r="J10" i="23" s="1"/>
  <c r="M14" i="23"/>
  <c r="Q13" i="23" l="1"/>
  <c r="O13" i="23"/>
  <c r="M13" i="23"/>
  <c r="J13" i="23"/>
  <c r="K15" i="23" l="1"/>
  <c r="E15" i="23" s="1"/>
  <c r="E12" i="23" l="1"/>
  <c r="M15" i="23"/>
  <c r="O15" i="23"/>
  <c r="J15" i="23"/>
  <c r="Q15" i="23"/>
  <c r="K20" i="23" l="1"/>
  <c r="F20" i="23"/>
  <c r="K18" i="23"/>
  <c r="F18" i="23"/>
  <c r="F8" i="23" l="1"/>
  <c r="E20" i="23"/>
  <c r="E18" i="23"/>
  <c r="E9" i="23" s="1"/>
  <c r="O20" i="23" l="1"/>
  <c r="J18" i="23"/>
  <c r="J20" i="23"/>
  <c r="Q20" i="23"/>
  <c r="M20" i="23"/>
  <c r="Q18" i="23"/>
  <c r="M18" i="23"/>
  <c r="O18" i="23"/>
  <c r="E8" i="23" l="1"/>
  <c r="M13" i="22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<sst xmlns="http://schemas.openxmlformats.org/spreadsheetml/2006/main" count="217" uniqueCount="141">
  <si>
    <t>KF</t>
  </si>
  <si>
    <t>ERAF</t>
  </si>
  <si>
    <t>ESF</t>
  </si>
  <si>
    <t>IPIA</t>
  </si>
  <si>
    <t>Kopā</t>
  </si>
  <si>
    <t>NR</t>
  </si>
  <si>
    <t>Fonds</t>
  </si>
  <si>
    <t>YEI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</si>
  <si>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</si>
  <si>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</si>
  <si>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</si>
  <si>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</si>
  <si>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</si>
  <si>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</si>
  <si>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</si>
  <si>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</si>
  <si>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</si>
  <si>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</si>
  <si>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</si>
  <si>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</si>
  <si>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</si>
  <si>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</si>
  <si>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</si>
  <si>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</si>
  <si>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</si>
  <si>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</si>
  <si>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</si>
  <si>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</si>
  <si>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8.3.4.</t>
  </si>
  <si>
    <t>9.2.5.</t>
  </si>
  <si>
    <t>8.3.5.</t>
  </si>
  <si>
    <t>Samazināt priekšlaicīgu mācību pārtraukšanu, īstenojot preventīvus un intervences pasākumus</t>
  </si>
  <si>
    <t>Uzlabot pieejamību ārstniecības un ārstniecības atbalsta personām, kas sniedz pakalpojumus prioritārajās veselības jomās iedzīvotājiem, kas dzīvo ārpus Rīgas</t>
  </si>
  <si>
    <t>6.1.3.2.</t>
  </si>
  <si>
    <t>Multimodāla transporta mezgla izbūve Torņakalna apkaimē</t>
  </si>
  <si>
    <t>3.1.1.1.</t>
  </si>
  <si>
    <t>2015 decembris</t>
  </si>
  <si>
    <t>Aizdevumu garantijas</t>
  </si>
  <si>
    <t>SAM/Pasākuma nosaukums/atlases kārta</t>
  </si>
  <si>
    <t>Nav pienācis</t>
  </si>
  <si>
    <t>Nav izpildīts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</si>
  <si>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</si>
  <si>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r>
      <t xml:space="preserve"> Izpildes statuss (i</t>
    </r>
    <r>
      <rPr>
        <i/>
        <sz val="9"/>
        <rFont val="Calibri"/>
        <family val="2"/>
        <charset val="186"/>
        <scheme val="minor"/>
      </rPr>
      <t xml:space="preserve">r vai nav izpildīts, vai nav pienācis)
</t>
    </r>
  </si>
  <si>
    <t>MK noteikumi</t>
  </si>
  <si>
    <t>Noteiktais termiņš nav ievērtots</t>
  </si>
  <si>
    <t>Noteiktais termiņš nav pienācis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</si>
  <si>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</si>
  <si>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</si>
  <si>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</si>
  <si>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</si>
  <si>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</si>
  <si>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</si>
  <si>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</si>
  <si>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</si>
  <si>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</si>
  <si>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</si>
  <si>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</si>
  <si>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 xml:space="preserve">Sākotnēji plānotais
</t>
  </si>
  <si>
    <t>2016 februāris</t>
  </si>
  <si>
    <t>2016 aprīlis</t>
  </si>
  <si>
    <t>2016 marts</t>
  </si>
  <si>
    <t xml:space="preserve">Plānotais atlases uzsākšanas datums (sludinājums vai uzaicinājumu nosūtīšana) </t>
  </si>
  <si>
    <t>2016 jūlijs</t>
  </si>
  <si>
    <t>Uzlabot vispārējās izglītības iestāžu mācību vidi</t>
  </si>
  <si>
    <t>MKN spēkā stāšanās</t>
  </si>
  <si>
    <t>Plānotais MK noteikumu apstiprināšanas datums</t>
  </si>
  <si>
    <t>Līguma/vienošanās noslēgšana</t>
  </si>
  <si>
    <t>2016 jūnijs</t>
  </si>
  <si>
    <t>01.01.2014.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</si>
  <si>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</si>
  <si>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</si>
  <si>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</si>
  <si>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</si>
  <si>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t xml:space="preserve">Sākotnēji plānotais izsludināšanas datums VSS </t>
  </si>
  <si>
    <t>Uzlabot pieeju karjeras atbalstam izglītojamajiem vispārējās un profesionālās izglītības iestādēs</t>
  </si>
  <si>
    <t xml:space="preserve">2016 februāris
</t>
  </si>
  <si>
    <t>Noteiktais uzdevums ir izpildīts</t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</si>
  <si>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</si>
  <si>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</si>
  <si>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</si>
  <si>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[2] ERAF - Eiropas Reģionālās attīstības fonds; ESF - Eiropas Sociālais fonds; KF - Kohēzijas fonds; JNI - ES budžeta speciālais piešķīrums jauniešu nodarbinātības iniciatīvas finansēšanai</t>
  </si>
  <si>
    <t>[1] IPIA - ierobežota projektu iesniegumu atlase, APIA - atklāta projektu iesniegumu atlase</t>
  </si>
  <si>
    <r>
      <t>N/A</t>
    </r>
    <r>
      <rPr>
        <vertAlign val="superscript"/>
        <sz val="10"/>
        <rFont val="Calibri"/>
        <family val="2"/>
        <charset val="186"/>
        <scheme val="minor"/>
      </rPr>
      <t>[5]</t>
    </r>
  </si>
  <si>
    <t>MKN spēkā stāšanās, 01.01.2014. tehniskās dokumentācijas izstrādei</t>
  </si>
  <si>
    <t>Finanšu ministre</t>
  </si>
  <si>
    <t>D.Reizniece-Ozola</t>
  </si>
  <si>
    <t>Ir izpildīts
25.02.2016</t>
  </si>
  <si>
    <t>Ir izpildīts
23.02.2016.</t>
  </si>
  <si>
    <t>Ir izpildīts 
01.03.2016 (iesniegti grozījumi MK 2010.gada 26.oktobra noteikumos Nr.997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</si>
  <si>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</si>
  <si>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</si>
  <si>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x</t>
  </si>
  <si>
    <t>Ir izpildīts
22.03.2015.</t>
  </si>
  <si>
    <t>EUR
Indikatīvais finansējums kopā</t>
  </si>
  <si>
    <t>8.1.2.</t>
  </si>
  <si>
    <t>Ir izpildīts
07.01.2016.</t>
  </si>
  <si>
    <t>Ir izpildīts
18.12.2015.</t>
  </si>
  <si>
    <t>Ir izpildīts
14.04.2016.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</si>
  <si>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</si>
  <si>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Ir izpildīts
24.05.2016</t>
  </si>
  <si>
    <t xml:space="preserve">Ir izpildīts 
31.05.2016 </t>
  </si>
  <si>
    <t>1. kārta</t>
  </si>
  <si>
    <t>kop fin</t>
  </si>
  <si>
    <t>5.1.2.</t>
  </si>
  <si>
    <t>Samazināt plūdu riskus lauku teritorijās</t>
  </si>
  <si>
    <t>I cet 2016</t>
  </si>
  <si>
    <t>Ir izpildīts
29.06.2015</t>
  </si>
  <si>
    <t>27.01.2016.</t>
  </si>
  <si>
    <t>Ir izpildīts
30.11.2015</t>
  </si>
  <si>
    <t>II cet 2016</t>
  </si>
  <si>
    <t>Ir izpildīts
5.01.2016.</t>
  </si>
  <si>
    <t>Ir izpildīts 22.03.2016</t>
  </si>
  <si>
    <t>22.07.2016.</t>
  </si>
  <si>
    <t xml:space="preserve">Kopā: </t>
  </si>
  <si>
    <t>Ekonomikas ministrija</t>
  </si>
  <si>
    <t>Izglītības un zinātnes ministrija</t>
  </si>
  <si>
    <t>Satiksmes ministrija</t>
  </si>
  <si>
    <t>Veselības ministrija</t>
  </si>
  <si>
    <t>Zemkopības ministrija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</si>
  <si>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</si>
  <si>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Kavējuma iemesli/statuss</t>
  </si>
  <si>
    <t>Ir izpildīts
07.06.2016</t>
  </si>
  <si>
    <r>
      <t xml:space="preserve">MK apstiprināšanas Izpildes statuss uz 21.06.2016.   </t>
    </r>
    <r>
      <rPr>
        <b/>
        <i/>
        <sz val="9"/>
        <rFont val="Calibri"/>
        <family val="2"/>
        <charset val="186"/>
        <scheme val="minor"/>
      </rPr>
      <t xml:space="preserve">
</t>
    </r>
  </si>
  <si>
    <t xml:space="preserve">3.pielikums </t>
  </si>
  <si>
    <t xml:space="preserve">Specifiskie atbalsta mērķi/pasākumi, kuru īstenošanas MK noteikumu apstiprināšana plānota jūnijā, statuss uz 21.06.2016 </t>
  </si>
  <si>
    <r>
      <t xml:space="preserve">                 </t>
    </r>
    <r>
      <rPr>
        <b/>
        <i/>
        <u/>
        <sz val="10"/>
        <color theme="1"/>
        <rFont val="Calibri"/>
        <family val="2"/>
        <charset val="186"/>
        <scheme val="minor"/>
      </rPr>
      <t>t.sk. vēl neizpildītie uz 21.06.2016</t>
    </r>
  </si>
  <si>
    <r>
      <rPr>
        <b/>
        <sz val="10"/>
        <rFont val="Calibri"/>
        <family val="2"/>
        <charset val="186"/>
        <scheme val="minor"/>
      </rPr>
      <t>Aktuālais plāns MKN apstiprināšanai</t>
    </r>
    <r>
      <rPr>
        <sz val="10"/>
        <rFont val="Calibri"/>
        <family val="2"/>
        <charset val="186"/>
        <scheme val="minor"/>
      </rPr>
      <t xml:space="preserve"> -</t>
    </r>
    <r>
      <rPr>
        <b/>
        <sz val="10"/>
        <rFont val="Calibri"/>
        <family val="2"/>
        <charset val="186"/>
        <scheme val="minor"/>
      </rPr>
      <t xml:space="preserve"> indikatīvi 2016.gada 2.pusē</t>
    </r>
    <r>
      <rPr>
        <sz val="10"/>
        <rFont val="Calibri"/>
        <family val="2"/>
        <charset val="186"/>
        <scheme val="minor"/>
      </rPr>
      <t>, ņemot vērā projekta specifiku, īpaši saistību ar Rail Baltic projektu, notiek sarunas ar potenciālo FS un attiecīgi darbs pie kritēriju/MKN izstrādes. 
Pasākumam nav plānota ietekme uz SI mērķi un SM koncentrējas uz finansiāli ietekmīgākiem pasākumiem.</t>
    </r>
  </si>
  <si>
    <r>
      <rPr>
        <b/>
        <sz val="10"/>
        <rFont val="Calibri"/>
        <family val="2"/>
        <charset val="186"/>
        <scheme val="minor"/>
      </rPr>
      <t xml:space="preserve">Aktuālais plāns -2016.gada III </t>
    </r>
    <r>
      <rPr>
        <sz val="10"/>
        <rFont val="Calibri"/>
        <family val="2"/>
        <charset val="186"/>
        <scheme val="minor"/>
      </rPr>
      <t xml:space="preserve"> ceturksnī varētu tiks izsludināts VSS,ņemot vērā, ka kavējas Pasaules bankas pētījums</t>
    </r>
  </si>
  <si>
    <r>
      <rPr>
        <b/>
        <sz val="10"/>
        <rFont val="Calibri"/>
        <family val="2"/>
        <charset val="186"/>
        <scheme val="minor"/>
      </rPr>
      <t>Aktuālais plāns MKN apstiprināšanai - jūnijs/jūlija sākums,</t>
    </r>
    <r>
      <rPr>
        <sz val="10"/>
        <rFont val="Calibri"/>
        <family val="2"/>
        <charset val="186"/>
        <scheme val="minor"/>
      </rPr>
      <t xml:space="preserve"> ņemot vērā, ka starpinstitūciju saskaņošanas process tuvojas noslēgumam.</t>
    </r>
  </si>
  <si>
    <t>27.06.2016.</t>
  </si>
  <si>
    <t>6.1.2.</t>
  </si>
  <si>
    <t>Veicināt drošību un vides prasību ievērošanu starptautiskajā lidostā “Rīga”</t>
  </si>
  <si>
    <t>Ir izpildīts
28.04.2016.</t>
  </si>
  <si>
    <t xml:space="preserve">
2016 jūnijs</t>
  </si>
  <si>
    <r>
      <rPr>
        <b/>
        <sz val="10"/>
        <rFont val="Calibri"/>
        <family val="2"/>
        <charset val="186"/>
        <scheme val="minor"/>
      </rPr>
      <t xml:space="preserve">Aktuālais plāns: </t>
    </r>
    <r>
      <rPr>
        <sz val="10"/>
        <rFont val="Calibri"/>
        <family val="2"/>
        <charset val="186"/>
        <scheme val="minor"/>
      </rPr>
      <t xml:space="preserve">plānots nosūtīt precizētos MKN atkārtotai skaņošanai šīs nedēļas laikā  
</t>
    </r>
    <r>
      <rPr>
        <b/>
        <sz val="10"/>
        <rFont val="Calibri"/>
        <family val="2"/>
        <charset val="186"/>
        <scheme val="minor"/>
      </rPr>
      <t>Statuss:</t>
    </r>
    <r>
      <rPr>
        <sz val="10"/>
        <rFont val="Calibri"/>
        <family val="2"/>
        <charset val="186"/>
        <scheme val="minor"/>
      </rPr>
      <t xml:space="preserve"> darbs pie  MKN precizēšanas
</t>
    </r>
    <r>
      <rPr>
        <b/>
        <sz val="10"/>
        <rFont val="Calibri"/>
        <family val="2"/>
        <charset val="186"/>
        <scheme val="minor"/>
      </rPr>
      <t xml:space="preserve">Kavējuma iemesls: </t>
    </r>
    <r>
      <rPr>
        <sz val="10"/>
        <rFont val="Calibri"/>
        <family val="2"/>
        <charset val="186"/>
        <scheme val="minor"/>
      </rPr>
      <t>valsts atbalsta jautājumi, EM iesūtītie papildus komantāri pēc VSS noteiktā termiņa, nepieciešamā papildus informācija no finansējuma saņēmēja.</t>
    </r>
  </si>
  <si>
    <t>9.2.6.</t>
  </si>
  <si>
    <t>Uzlabot ārstniecības un ārstniecības atbalsta personāla  kvalifikāciju</t>
  </si>
  <si>
    <t>2016  jūnijs</t>
  </si>
  <si>
    <r>
      <rPr>
        <b/>
        <sz val="10"/>
        <rFont val="Calibri"/>
        <family val="2"/>
        <charset val="186"/>
        <scheme val="minor"/>
      </rPr>
      <t>Aktuālais plāns:</t>
    </r>
    <r>
      <rPr>
        <sz val="10"/>
        <rFont val="Calibri"/>
        <family val="2"/>
        <charset val="186"/>
        <scheme val="minor"/>
      </rPr>
      <t xml:space="preserve">  Kritēriju iesniegšana un MKN izsludināšana VSS paredzēta līdz 31.07.2016., jo tiek gaidīti Pasaules Bankas pētījuma nodevumi, uz kuru pamata tiek plānots veikt nepieciešamos ES fondu iegūldījumus.
</t>
    </r>
    <r>
      <rPr>
        <b/>
        <sz val="10"/>
        <rFont val="Calibri"/>
        <family val="2"/>
        <charset val="186"/>
        <scheme val="minor"/>
      </rPr>
      <t>Statuss:</t>
    </r>
    <r>
      <rPr>
        <sz val="10"/>
        <rFont val="Calibri"/>
        <family val="2"/>
        <charset val="186"/>
        <scheme val="minor"/>
      </rPr>
      <t xml:space="preserve">  Kritēriji un MKN ir izstrādes procesā.
</t>
    </r>
    <r>
      <rPr>
        <b/>
        <sz val="10"/>
        <rFont val="Calibri"/>
        <family val="2"/>
        <charset val="186"/>
        <scheme val="minor"/>
      </rPr>
      <t xml:space="preserve">Kavējuma iemesls: </t>
    </r>
    <r>
      <rPr>
        <sz val="10"/>
        <rFont val="Calibri"/>
        <family val="2"/>
        <charset val="186"/>
        <scheme val="minor"/>
      </rPr>
      <t>Kavējās Pasaules Bankas pētījums, kuru izstrādā 9.2.3.SAM ietvaros.</t>
    </r>
  </si>
  <si>
    <t>A.Kalniņa</t>
  </si>
  <si>
    <t>67083939; Anita.Kalnina@fm.gov.lv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</si>
</sst>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4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sz val="9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u/>
      <sz val="10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21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" xfId="0" applyFont="1" applyBorder="1"/>
    <xf numFmtId="0" fontId="22" fillId="0" borderId="0" xfId="0" applyFont="1"/>
    <xf numFmtId="49" fontId="23" fillId="0" borderId="4" xfId="0" applyNumberFormat="1" applyFont="1" applyBorder="1"/>
    <xf numFmtId="0" fontId="23" fillId="3" borderId="0" xfId="0" applyFont="1" applyFill="1"/>
    <xf numFmtId="49" fontId="22" fillId="0" borderId="1" xfId="5" applyNumberFormat="1" applyFont="1" applyFill="1" applyBorder="1" applyAlignment="1">
      <alignment horizontal="center" vertical="center"/>
    </xf>
    <xf numFmtId="14" fontId="22" fillId="8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10" borderId="1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14" fontId="22" fillId="8" borderId="1" xfId="16384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1" fontId="22" fillId="0" borderId="0" xfId="0" applyNumberFormat="1" applyFont="1"/>
    <xf numFmtId="0" fontId="23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2" fillId="0" borderId="0" xfId="0" applyNumberFormat="1" applyFont="1"/>
    <xf numFmtId="14" fontId="22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/>
    </xf>
    <xf numFmtId="14" fontId="22" fillId="0" borderId="1" xfId="73" applyNumberFormat="1" applyFont="1" applyFill="1" applyBorder="1" applyAlignment="1">
      <alignment horizontal="center" vertical="center" wrapText="1"/>
    </xf>
    <xf numFmtId="0" fontId="22" fillId="11" borderId="1" xfId="0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49" fontId="22" fillId="0" borderId="0" xfId="5" applyNumberFormat="1" applyFont="1" applyFill="1" applyBorder="1" applyAlignment="1">
      <alignment horizontal="center" vertical="center"/>
    </xf>
    <xf numFmtId="49" fontId="22" fillId="0" borderId="0" xfId="5" applyNumberFormat="1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1" fontId="22" fillId="0" borderId="1" xfId="0" applyNumberFormat="1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5" fillId="0" borderId="0" xfId="0" applyFont="1" applyFill="1" applyAlignment="1"/>
    <xf numFmtId="0" fontId="36" fillId="0" borderId="0" xfId="0" applyFont="1" applyBorder="1" applyAlignment="1">
      <alignment horizontal="left"/>
    </xf>
    <xf numFmtId="0" fontId="37" fillId="0" borderId="0" xfId="0" applyFont="1"/>
    <xf numFmtId="0" fontId="38" fillId="0" borderId="0" xfId="0" applyFont="1"/>
    <xf numFmtId="14" fontId="22" fillId="8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5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14" fontId="22" fillId="3" borderId="1" xfId="16384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0" fontId="40" fillId="0" borderId="0" xfId="0" applyFont="1"/>
    <xf numFmtId="49" fontId="22" fillId="0" borderId="1" xfId="5" applyNumberFormat="1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2" fillId="3" borderId="1" xfId="16059" applyNumberFormat="1" applyFont="1" applyFill="1" applyBorder="1" applyAlignment="1">
      <alignment horizontal="center" vertical="center"/>
    </xf>
    <xf numFmtId="49" fontId="22" fillId="3" borderId="1" xfId="16059" applyNumberFormat="1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/>
    </xf>
    <xf numFmtId="3" fontId="30" fillId="0" borderId="1" xfId="16059" applyNumberFormat="1" applyFont="1" applyFill="1" applyBorder="1" applyAlignment="1">
      <alignment horizontal="center" vertical="center" wrapText="1"/>
    </xf>
    <xf numFmtId="49" fontId="22" fillId="5" borderId="1" xfId="5" applyNumberFormat="1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 wrapText="1"/>
    </xf>
    <xf numFmtId="9" fontId="22" fillId="5" borderId="1" xfId="1" applyFont="1" applyFill="1" applyBorder="1" applyAlignment="1">
      <alignment horizontal="center" vertical="center" wrapText="1"/>
    </xf>
    <xf numFmtId="14" fontId="22" fillId="5" borderId="1" xfId="16384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vertical="center" wrapText="1"/>
    </xf>
    <xf numFmtId="0" fontId="22" fillId="0" borderId="1" xfId="0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left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14" fontId="22" fillId="5" borderId="1" xfId="73" applyNumberFormat="1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left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14" fontId="22" fillId="5" borderId="1" xfId="73" applyNumberFormat="1" applyFont="1" applyFill="1" applyBorder="1" applyAlignment="1">
      <alignment horizontal="center" vertical="center" wrapText="1"/>
    </xf>
    <xf numFmtId="49" fontId="25" fillId="5" borderId="1" xfId="5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2" fillId="11" borderId="1" xfId="0" applyFont="1" applyFill="1" applyBorder="1" applyAlignment="1">
      <alignment horizontal="center" vertical="center" wrapText="1"/>
    </xf>
    <xf numFmtId="3" fontId="22" fillId="5" borderId="1" xfId="16059" applyNumberFormat="1" applyFont="1" applyFill="1" applyBorder="1" applyAlignment="1" applyProtection="1">
      <alignment horizontal="center" vertical="center" wrapText="1"/>
      <protection locked="0"/>
    </xf>
    <xf numFmtId="0" fontId="25" fillId="11" borderId="1" xfId="0" applyFont="1" applyFill="1" applyBorder="1" applyAlignment="1">
      <alignment horizontal="center" vertical="center" wrapText="1"/>
    </xf>
    <xf numFmtId="0" fontId="22" fillId="11" borderId="5" xfId="0" applyNumberFormat="1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40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Q71"/>
  <sheetViews>
    <sheetView tabSelected="1" zoomScale="80" zoomScaleNormal="80" workbookViewId="0">
      <pane xSplit="1" ySplit="7" topLeftCell="B20" activePane="bottomRight" state="frozen"/>
      <selection pane="topRight" activeCell="C1" sqref="C1"/>
      <selection pane="bottomLeft" activeCell="A7" sqref="A7"/>
      <selection pane="bottomRight" activeCell="C33" sqref="C33"/>
    </sheetView>
  </sheetViews>
  <sheetFormatPr defaultColWidth="9" defaultRowHeight="12.75" outlineLevelCol="1" x14ac:dyDescent="0.2"/>
  <cols>
    <col min="1" max="1" width="9.25" style="7" customWidth="1"/>
    <col min="2" max="2" width="39.125" style="7" customWidth="1"/>
    <col min="3" max="3" width="6.125" style="7" customWidth="1"/>
    <col min="4" max="4" width="7" style="7" customWidth="1"/>
    <col min="5" max="5" width="13.5" style="7" customWidth="1"/>
    <col min="6" max="6" width="15" style="7" customWidth="1" collapsed="1"/>
    <col min="7" max="7" width="10.125" style="7" hidden="1" customWidth="1" outlineLevel="1"/>
    <col min="8" max="8" width="10.875" style="7" hidden="1" customWidth="1" outlineLevel="1"/>
    <col min="9" max="9" width="9.25" style="7" hidden="1" customWidth="1" outlineLevel="1"/>
    <col min="10" max="10" width="12.625" style="7" hidden="1" customWidth="1" outlineLevel="1"/>
    <col min="11" max="11" width="14.25" style="7" hidden="1" customWidth="1" outlineLevel="1"/>
    <col min="12" max="13" width="11.875" style="7" hidden="1" customWidth="1" outlineLevel="1"/>
    <col min="14" max="14" width="10.125" style="7" hidden="1" customWidth="1" outlineLevel="1"/>
    <col min="15" max="15" width="10.25" style="7" hidden="1" customWidth="1" outlineLevel="1"/>
    <col min="16" max="16" width="12.75" style="7" hidden="1" customWidth="1" outlineLevel="1"/>
    <col min="17" max="17" width="13" style="9" hidden="1" customWidth="1" outlineLevel="1"/>
    <col min="18" max="20" width="14" style="11" hidden="1" customWidth="1" outlineLevel="1"/>
    <col min="21" max="21" width="13.375" style="11" customWidth="1"/>
    <col min="22" max="22" width="32.875" style="11" customWidth="1"/>
    <col min="23" max="23" width="13.375" style="11" customWidth="1"/>
    <col min="24" max="24" width="15.25" style="11" customWidth="1"/>
    <col min="25" max="25" width="65.875" style="11" customWidth="1" collapsed="1"/>
    <col min="26" max="26" width="13.75" style="33" hidden="1" customWidth="1" outlineLevel="1"/>
    <col min="27" max="27" width="13.75" style="11" hidden="1" customWidth="1" outlineLevel="1"/>
    <col min="28" max="28" width="13.75" style="30" hidden="1" customWidth="1" outlineLevel="1"/>
    <col min="29" max="29" width="15.5" style="11" hidden="1" customWidth="1" outlineLevel="1"/>
    <col min="30" max="30" width="15.5" style="11" hidden="1" customWidth="1"/>
    <col min="31" max="16384" width="9" style="7"/>
  </cols>
  <sheetData>
    <row r="1" spans="1:30" s="21" customFormat="1" ht="17.25" customHeight="1" x14ac:dyDescent="0.25"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 t="s">
        <v>123</v>
      </c>
      <c r="Z1" s="94"/>
      <c r="AA1" s="94"/>
      <c r="AB1" s="94"/>
      <c r="AC1" s="94"/>
    </row>
    <row r="2" spans="1:30" ht="9.75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75"/>
      <c r="Z2" s="31"/>
      <c r="AA2" s="68"/>
      <c r="AB2" s="28"/>
      <c r="AC2" s="68"/>
      <c r="AD2" s="63"/>
    </row>
    <row r="3" spans="1:30" s="21" customFormat="1" ht="16.5" customHeight="1" x14ac:dyDescent="0.25">
      <c r="A3" s="120" t="s">
        <v>124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1"/>
      <c r="AA3" s="68"/>
      <c r="AB3" s="28"/>
      <c r="AC3" s="68"/>
      <c r="AD3" s="68"/>
    </row>
    <row r="4" spans="1:30" ht="10.5" customHeight="1" x14ac:dyDescent="0.2">
      <c r="A4" s="6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74"/>
      <c r="Z4" s="32"/>
      <c r="AA4" s="67"/>
      <c r="AB4" s="29"/>
      <c r="AC4" s="67"/>
      <c r="AD4" s="64"/>
    </row>
    <row r="5" spans="1:30" s="6" customFormat="1" ht="21" customHeight="1" x14ac:dyDescent="0.2">
      <c r="A5" s="111" t="s">
        <v>79</v>
      </c>
      <c r="B5" s="111" t="s">
        <v>38</v>
      </c>
      <c r="C5" s="111" t="s">
        <v>77</v>
      </c>
      <c r="D5" s="111" t="s">
        <v>119</v>
      </c>
      <c r="E5" s="110" t="s">
        <v>93</v>
      </c>
      <c r="F5" s="110" t="s">
        <v>78</v>
      </c>
      <c r="G5" s="110" t="s">
        <v>46</v>
      </c>
      <c r="H5" s="110" t="s">
        <v>47</v>
      </c>
      <c r="I5" s="110" t="s">
        <v>48</v>
      </c>
      <c r="J5" s="110" t="s">
        <v>49</v>
      </c>
      <c r="K5" s="110" t="s">
        <v>50</v>
      </c>
      <c r="L5" s="110" t="s">
        <v>51</v>
      </c>
      <c r="M5" s="110" t="s">
        <v>52</v>
      </c>
      <c r="N5" s="110" t="s">
        <v>53</v>
      </c>
      <c r="O5" s="110" t="s">
        <v>54</v>
      </c>
      <c r="P5" s="110" t="s">
        <v>55</v>
      </c>
      <c r="Q5" s="110" t="s">
        <v>56</v>
      </c>
      <c r="R5" s="109" t="s">
        <v>72</v>
      </c>
      <c r="S5" s="109"/>
      <c r="T5" s="111" t="s">
        <v>89</v>
      </c>
      <c r="U5" s="109" t="s">
        <v>43</v>
      </c>
      <c r="V5" s="109"/>
      <c r="W5" s="109"/>
      <c r="X5" s="109"/>
      <c r="Y5" s="109" t="s">
        <v>120</v>
      </c>
      <c r="Z5" s="112" t="s">
        <v>61</v>
      </c>
      <c r="AA5" s="113"/>
      <c r="AB5" s="114" t="s">
        <v>71</v>
      </c>
      <c r="AC5" s="109" t="s">
        <v>98</v>
      </c>
      <c r="AD5" s="109" t="s">
        <v>90</v>
      </c>
    </row>
    <row r="6" spans="1:30" s="6" customFormat="1" ht="63" customHeight="1" x14ac:dyDescent="0.2">
      <c r="A6" s="111"/>
      <c r="B6" s="111"/>
      <c r="C6" s="111"/>
      <c r="D6" s="111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97" t="s">
        <v>57</v>
      </c>
      <c r="S6" s="97" t="s">
        <v>41</v>
      </c>
      <c r="T6" s="111"/>
      <c r="U6" s="97" t="s">
        <v>73</v>
      </c>
      <c r="V6" s="97" t="s">
        <v>42</v>
      </c>
      <c r="W6" s="97" t="s">
        <v>65</v>
      </c>
      <c r="X6" s="98" t="s">
        <v>122</v>
      </c>
      <c r="Y6" s="109"/>
      <c r="Z6" s="41" t="s">
        <v>69</v>
      </c>
      <c r="AA6" s="42" t="s">
        <v>70</v>
      </c>
      <c r="AB6" s="115"/>
      <c r="AC6" s="109"/>
      <c r="AD6" s="109" t="s">
        <v>90</v>
      </c>
    </row>
    <row r="7" spans="1:30" s="6" customFormat="1" ht="20.25" customHeight="1" x14ac:dyDescent="0.2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>
        <v>7</v>
      </c>
      <c r="V7" s="99">
        <v>8</v>
      </c>
      <c r="W7" s="99">
        <v>9</v>
      </c>
      <c r="X7" s="99">
        <v>10</v>
      </c>
      <c r="Y7" s="99">
        <v>11</v>
      </c>
      <c r="Z7" s="52">
        <v>15</v>
      </c>
      <c r="AA7" s="52">
        <v>16</v>
      </c>
      <c r="AB7" s="52">
        <v>17</v>
      </c>
      <c r="AC7" s="52">
        <v>18</v>
      </c>
      <c r="AD7" s="62" t="s">
        <v>91</v>
      </c>
    </row>
    <row r="8" spans="1:30" s="21" customFormat="1" ht="18" customHeight="1" x14ac:dyDescent="0.2">
      <c r="A8" s="91" t="s">
        <v>113</v>
      </c>
      <c r="B8" s="116"/>
      <c r="C8" s="116"/>
      <c r="D8" s="116"/>
      <c r="E8" s="90">
        <f>E10+E12+E16+E19+E22</f>
        <v>347206098</v>
      </c>
      <c r="F8" s="90">
        <f>F10+F12+F16+F19+F22</f>
        <v>295125181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6"/>
      <c r="V8" s="116"/>
      <c r="W8" s="116"/>
      <c r="X8" s="116"/>
      <c r="Y8" s="116"/>
      <c r="Z8" s="36">
        <v>42575</v>
      </c>
      <c r="AA8" s="39" t="s">
        <v>39</v>
      </c>
      <c r="AB8" s="22">
        <v>4</v>
      </c>
      <c r="AC8" s="36" t="s">
        <v>83</v>
      </c>
      <c r="AD8" s="36">
        <v>42427</v>
      </c>
    </row>
    <row r="9" spans="1:30" s="21" customFormat="1" ht="18" customHeight="1" x14ac:dyDescent="0.2">
      <c r="A9" s="117" t="s">
        <v>125</v>
      </c>
      <c r="B9" s="117"/>
      <c r="C9" s="117"/>
      <c r="D9" s="117"/>
      <c r="E9" s="90">
        <f>E15+E18+E20</f>
        <v>58117584</v>
      </c>
      <c r="F9" s="90">
        <f>F15+F18+F20+F17+F21</f>
        <v>80235768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6"/>
      <c r="V9" s="116"/>
      <c r="W9" s="116"/>
      <c r="X9" s="116"/>
      <c r="Y9" s="116"/>
      <c r="Z9" s="36"/>
      <c r="AA9" s="39"/>
      <c r="AB9" s="22"/>
      <c r="AC9" s="36"/>
      <c r="AD9" s="36"/>
    </row>
    <row r="10" spans="1:30" s="21" customFormat="1" ht="11.25" customHeight="1" x14ac:dyDescent="0.2">
      <c r="A10" s="82"/>
      <c r="B10" s="106" t="s">
        <v>114</v>
      </c>
      <c r="C10" s="106"/>
      <c r="D10" s="106"/>
      <c r="E10" s="89">
        <f>E11</f>
        <v>23529411</v>
      </c>
      <c r="F10" s="89">
        <f t="shared" ref="F10:T10" si="0">F11</f>
        <v>20000000</v>
      </c>
      <c r="G10" s="83">
        <f t="shared" si="0"/>
        <v>0</v>
      </c>
      <c r="H10" s="83">
        <f t="shared" si="0"/>
        <v>20000000</v>
      </c>
      <c r="I10" s="83">
        <f t="shared" si="0"/>
        <v>0</v>
      </c>
      <c r="J10" s="83">
        <f t="shared" si="0"/>
        <v>0.85000002762500093</v>
      </c>
      <c r="K10" s="83">
        <f t="shared" si="0"/>
        <v>3529411</v>
      </c>
      <c r="L10" s="83">
        <f t="shared" si="0"/>
        <v>3529411</v>
      </c>
      <c r="M10" s="83">
        <f t="shared" si="0"/>
        <v>0.1499999723749991</v>
      </c>
      <c r="N10" s="83">
        <f t="shared" si="0"/>
        <v>0</v>
      </c>
      <c r="O10" s="83">
        <f t="shared" si="0"/>
        <v>0</v>
      </c>
      <c r="P10" s="83">
        <f t="shared" si="0"/>
        <v>0</v>
      </c>
      <c r="Q10" s="83">
        <f t="shared" si="0"/>
        <v>0</v>
      </c>
      <c r="R10" s="83" t="str">
        <f t="shared" si="0"/>
        <v>N/A[5]</v>
      </c>
      <c r="S10" s="83" t="str">
        <f t="shared" si="0"/>
        <v>N/A</v>
      </c>
      <c r="T10" s="83" t="str">
        <f t="shared" si="0"/>
        <v>N/A</v>
      </c>
      <c r="U10" s="105"/>
      <c r="V10" s="105"/>
      <c r="W10" s="105"/>
      <c r="X10" s="105"/>
      <c r="Y10" s="105"/>
      <c r="Z10" s="36"/>
      <c r="AA10" s="39"/>
      <c r="AB10" s="22"/>
      <c r="AC10" s="36"/>
      <c r="AD10" s="36"/>
    </row>
    <row r="11" spans="1:30" s="21" customFormat="1" ht="47.25" customHeight="1" x14ac:dyDescent="0.2">
      <c r="A11" s="35" t="s">
        <v>35</v>
      </c>
      <c r="B11" s="37" t="s">
        <v>37</v>
      </c>
      <c r="C11" s="35" t="s">
        <v>3</v>
      </c>
      <c r="D11" s="35" t="s">
        <v>1</v>
      </c>
      <c r="E11" s="24">
        <f t="shared" ref="E11" si="1">F11+K11</f>
        <v>23529411</v>
      </c>
      <c r="F11" s="24">
        <f t="shared" ref="F11" si="2">G11+H11+I11</f>
        <v>20000000</v>
      </c>
      <c r="G11" s="24">
        <v>0</v>
      </c>
      <c r="H11" s="24">
        <v>20000000</v>
      </c>
      <c r="I11" s="24">
        <v>0</v>
      </c>
      <c r="J11" s="25">
        <f t="shared" ref="J11" si="3">F11/E11</f>
        <v>0.85000002762500093</v>
      </c>
      <c r="K11" s="24">
        <f t="shared" ref="K11" si="4">L11+N11+P11</f>
        <v>3529411</v>
      </c>
      <c r="L11" s="24">
        <v>3529411</v>
      </c>
      <c r="M11" s="25">
        <f t="shared" ref="M11" si="5">L11/E11</f>
        <v>0.1499999723749991</v>
      </c>
      <c r="N11" s="24">
        <v>0</v>
      </c>
      <c r="O11" s="25">
        <f t="shared" ref="O11" si="6">N11/E11</f>
        <v>0</v>
      </c>
      <c r="P11" s="24">
        <v>0</v>
      </c>
      <c r="Q11" s="25">
        <f t="shared" ref="Q11" si="7">P11/E11</f>
        <v>0</v>
      </c>
      <c r="R11" s="36" t="s">
        <v>82</v>
      </c>
      <c r="S11" s="36" t="s">
        <v>16</v>
      </c>
      <c r="T11" s="36" t="s">
        <v>16</v>
      </c>
      <c r="U11" s="36" t="s">
        <v>58</v>
      </c>
      <c r="V11" s="59" t="s">
        <v>88</v>
      </c>
      <c r="W11" s="36" t="s">
        <v>67</v>
      </c>
      <c r="X11" s="59" t="s">
        <v>100</v>
      </c>
      <c r="Y11" s="96"/>
      <c r="Z11" s="22">
        <v>0</v>
      </c>
      <c r="AA11" s="38" t="s">
        <v>39</v>
      </c>
      <c r="AB11" s="22">
        <v>1</v>
      </c>
      <c r="AC11" s="36" t="s">
        <v>62</v>
      </c>
      <c r="AD11" s="60">
        <v>42551</v>
      </c>
    </row>
    <row r="12" spans="1:30" s="21" customFormat="1" ht="17.25" customHeight="1" x14ac:dyDescent="0.2">
      <c r="A12" s="86"/>
      <c r="B12" s="108" t="s">
        <v>115</v>
      </c>
      <c r="C12" s="108"/>
      <c r="D12" s="108"/>
      <c r="E12" s="89">
        <f>SUM(E13:E15)</f>
        <v>225704020</v>
      </c>
      <c r="F12" s="89">
        <f>SUM(F13:F15)</f>
        <v>191848416</v>
      </c>
      <c r="G12" s="83"/>
      <c r="H12" s="83"/>
      <c r="I12" s="83"/>
      <c r="J12" s="84"/>
      <c r="K12" s="83"/>
      <c r="L12" s="83"/>
      <c r="M12" s="84"/>
      <c r="N12" s="83"/>
      <c r="O12" s="84"/>
      <c r="P12" s="83"/>
      <c r="Q12" s="84"/>
      <c r="R12" s="101"/>
      <c r="S12" s="101"/>
      <c r="T12" s="101"/>
      <c r="U12" s="104"/>
      <c r="V12" s="104"/>
      <c r="W12" s="104"/>
      <c r="X12" s="104"/>
      <c r="Y12" s="104"/>
      <c r="Z12" s="22"/>
      <c r="AA12" s="38"/>
      <c r="AB12" s="22"/>
      <c r="AC12" s="36"/>
      <c r="AD12" s="60"/>
    </row>
    <row r="13" spans="1:30" s="13" customFormat="1" ht="30" customHeight="1" x14ac:dyDescent="0.2">
      <c r="A13" s="14" t="s">
        <v>94</v>
      </c>
      <c r="B13" s="73" t="s">
        <v>63</v>
      </c>
      <c r="C13" s="27" t="s">
        <v>3</v>
      </c>
      <c r="D13" s="27" t="s">
        <v>1</v>
      </c>
      <c r="E13" s="24">
        <v>162810957</v>
      </c>
      <c r="F13" s="24">
        <v>138389313</v>
      </c>
      <c r="G13" s="24">
        <v>0</v>
      </c>
      <c r="H13" s="24">
        <v>138389313</v>
      </c>
      <c r="I13" s="24">
        <v>0</v>
      </c>
      <c r="J13" s="25">
        <f t="shared" ref="J13" si="8">F13/E13</f>
        <v>0.84999999723605824</v>
      </c>
      <c r="K13" s="24">
        <v>24421644</v>
      </c>
      <c r="L13" s="24">
        <v>0</v>
      </c>
      <c r="M13" s="25">
        <f>L13/E13</f>
        <v>0</v>
      </c>
      <c r="N13" s="24">
        <v>24421644</v>
      </c>
      <c r="O13" s="25">
        <f t="shared" ref="O13" si="9">N13/E13</f>
        <v>0.15000000276394174</v>
      </c>
      <c r="P13" s="24">
        <v>0</v>
      </c>
      <c r="Q13" s="25">
        <f t="shared" ref="Q13" si="10">P13/E13</f>
        <v>0</v>
      </c>
      <c r="R13" s="40" t="s">
        <v>36</v>
      </c>
      <c r="S13" s="59" t="s">
        <v>96</v>
      </c>
      <c r="T13" s="70"/>
      <c r="U13" s="40" t="s">
        <v>60</v>
      </c>
      <c r="V13" s="19" t="s">
        <v>95</v>
      </c>
      <c r="W13" s="36" t="s">
        <v>67</v>
      </c>
      <c r="X13" s="59" t="s">
        <v>99</v>
      </c>
      <c r="Y13" s="96"/>
      <c r="Z13" s="36">
        <v>42589</v>
      </c>
      <c r="AA13" s="39" t="s">
        <v>39</v>
      </c>
      <c r="AB13" s="22">
        <v>4</v>
      </c>
      <c r="AC13" s="36" t="s">
        <v>64</v>
      </c>
      <c r="AD13" s="36">
        <v>42551</v>
      </c>
    </row>
    <row r="14" spans="1:30" s="13" customFormat="1" ht="31.5" customHeight="1" x14ac:dyDescent="0.2">
      <c r="A14" s="14" t="s">
        <v>30</v>
      </c>
      <c r="B14" s="73" t="s">
        <v>74</v>
      </c>
      <c r="C14" s="27" t="s">
        <v>3</v>
      </c>
      <c r="D14" s="27" t="s">
        <v>2</v>
      </c>
      <c r="E14" s="24">
        <f t="shared" ref="E14" si="11">F14+K14</f>
        <v>23080688</v>
      </c>
      <c r="F14" s="24">
        <f t="shared" ref="F14" si="12">G14+H14+I14</f>
        <v>19618584</v>
      </c>
      <c r="G14" s="26">
        <v>0</v>
      </c>
      <c r="H14" s="26">
        <v>0</v>
      </c>
      <c r="I14" s="26">
        <v>19618584</v>
      </c>
      <c r="J14" s="25">
        <f t="shared" ref="J14" si="13">F14/E14</f>
        <v>0.84999996533898814</v>
      </c>
      <c r="K14" s="24">
        <f t="shared" ref="K14" si="14">L14+N14+P14</f>
        <v>3462104</v>
      </c>
      <c r="L14" s="26">
        <v>3462104</v>
      </c>
      <c r="M14" s="25">
        <f>L14/E14</f>
        <v>0.15000003466101183</v>
      </c>
      <c r="N14" s="26">
        <v>0</v>
      </c>
      <c r="O14" s="25">
        <f>N14/E14</f>
        <v>0</v>
      </c>
      <c r="P14" s="26">
        <v>0</v>
      </c>
      <c r="Q14" s="25">
        <f>P14/E14</f>
        <v>0</v>
      </c>
      <c r="R14" s="36" t="s">
        <v>75</v>
      </c>
      <c r="S14" s="59" t="s">
        <v>87</v>
      </c>
      <c r="T14" s="34"/>
      <c r="U14" s="36" t="s">
        <v>75</v>
      </c>
      <c r="V14" s="59" t="s">
        <v>86</v>
      </c>
      <c r="W14" s="36" t="s">
        <v>67</v>
      </c>
      <c r="X14" s="59" t="s">
        <v>121</v>
      </c>
      <c r="Y14" s="96"/>
      <c r="Z14" s="36"/>
      <c r="AA14" s="39"/>
      <c r="AB14" s="22"/>
      <c r="AC14" s="36"/>
      <c r="AD14" s="36"/>
    </row>
    <row r="15" spans="1:30" s="21" customFormat="1" ht="35.25" customHeight="1" x14ac:dyDescent="0.2">
      <c r="A15" s="14" t="s">
        <v>28</v>
      </c>
      <c r="B15" s="73" t="s">
        <v>31</v>
      </c>
      <c r="C15" s="27" t="s">
        <v>3</v>
      </c>
      <c r="D15" s="27" t="s">
        <v>2</v>
      </c>
      <c r="E15" s="26">
        <f t="shared" ref="E15" si="15">F15+K15</f>
        <v>39812375</v>
      </c>
      <c r="F15" s="26">
        <v>33840519</v>
      </c>
      <c r="G15" s="26">
        <v>0</v>
      </c>
      <c r="H15" s="26">
        <v>0</v>
      </c>
      <c r="I15" s="26">
        <v>41588653</v>
      </c>
      <c r="J15" s="25">
        <f t="shared" ref="J15" si="16">F15/E15</f>
        <v>0.8500000062794546</v>
      </c>
      <c r="K15" s="24">
        <f>L15</f>
        <v>5971856</v>
      </c>
      <c r="L15" s="26">
        <v>5971856</v>
      </c>
      <c r="M15" s="25">
        <f t="shared" ref="M15" si="17">L15/E15</f>
        <v>0.14999999372054543</v>
      </c>
      <c r="N15" s="26">
        <v>0</v>
      </c>
      <c r="O15" s="25">
        <f t="shared" ref="O15" si="18">N15/E15</f>
        <v>0</v>
      </c>
      <c r="P15" s="26">
        <v>0</v>
      </c>
      <c r="Q15" s="25">
        <f t="shared" ref="Q15" si="19">P15/E15</f>
        <v>0</v>
      </c>
      <c r="R15" s="36" t="s">
        <v>60</v>
      </c>
      <c r="S15" s="59" t="s">
        <v>92</v>
      </c>
      <c r="T15" s="66"/>
      <c r="U15" s="36" t="s">
        <v>60</v>
      </c>
      <c r="V15" s="59" t="s">
        <v>97</v>
      </c>
      <c r="W15" s="36" t="s">
        <v>67</v>
      </c>
      <c r="X15" s="38" t="s">
        <v>39</v>
      </c>
      <c r="Y15" s="92" t="s">
        <v>128</v>
      </c>
      <c r="Z15" s="51">
        <v>2</v>
      </c>
      <c r="AA15" s="39" t="s">
        <v>39</v>
      </c>
      <c r="AB15" s="22">
        <v>4</v>
      </c>
      <c r="AC15" s="36" t="s">
        <v>66</v>
      </c>
      <c r="AD15" s="60">
        <v>42428</v>
      </c>
    </row>
    <row r="16" spans="1:30" s="21" customFormat="1" ht="15" customHeight="1" x14ac:dyDescent="0.2">
      <c r="A16" s="82"/>
      <c r="B16" s="106" t="s">
        <v>116</v>
      </c>
      <c r="C16" s="106"/>
      <c r="D16" s="106"/>
      <c r="E16" s="89">
        <f>E18+E17</f>
        <v>21856595</v>
      </c>
      <c r="F16" s="89">
        <f>F18+F17</f>
        <v>18578105</v>
      </c>
      <c r="G16" s="83"/>
      <c r="H16" s="83"/>
      <c r="I16" s="83"/>
      <c r="J16" s="84"/>
      <c r="K16" s="83"/>
      <c r="L16" s="83"/>
      <c r="M16" s="84"/>
      <c r="N16" s="83"/>
      <c r="O16" s="84"/>
      <c r="P16" s="83"/>
      <c r="Q16" s="84"/>
      <c r="R16" s="100"/>
      <c r="S16" s="101"/>
      <c r="T16" s="85"/>
      <c r="U16" s="105"/>
      <c r="V16" s="105"/>
      <c r="W16" s="105"/>
      <c r="X16" s="105"/>
      <c r="Y16" s="105"/>
      <c r="Z16" s="51"/>
      <c r="AA16" s="39"/>
      <c r="AB16" s="22"/>
      <c r="AC16" s="36"/>
      <c r="AD16" s="60"/>
    </row>
    <row r="17" spans="1:43" ht="60" customHeight="1" x14ac:dyDescent="0.2">
      <c r="A17" s="76" t="s">
        <v>130</v>
      </c>
      <c r="B17" s="77" t="s">
        <v>131</v>
      </c>
      <c r="C17" s="27" t="s">
        <v>3</v>
      </c>
      <c r="D17" s="102" t="s">
        <v>0</v>
      </c>
      <c r="E17" s="24">
        <v>13511489</v>
      </c>
      <c r="F17" s="24">
        <v>11484765</v>
      </c>
      <c r="G17" s="26"/>
      <c r="H17" s="26"/>
      <c r="I17" s="26"/>
      <c r="J17" s="25"/>
      <c r="K17" s="24"/>
      <c r="L17" s="26"/>
      <c r="M17" s="25"/>
      <c r="N17" s="26"/>
      <c r="O17" s="25"/>
      <c r="P17" s="26"/>
      <c r="Q17" s="25"/>
      <c r="R17" s="36"/>
      <c r="S17" s="59"/>
      <c r="T17" s="59"/>
      <c r="U17" s="34" t="s">
        <v>59</v>
      </c>
      <c r="V17" s="59" t="s">
        <v>132</v>
      </c>
      <c r="W17" s="34" t="s">
        <v>133</v>
      </c>
      <c r="X17" s="38" t="s">
        <v>39</v>
      </c>
      <c r="Y17" s="103" t="s">
        <v>134</v>
      </c>
      <c r="Z17" s="22">
        <v>2</v>
      </c>
      <c r="AA17" s="38" t="s">
        <v>39</v>
      </c>
      <c r="AB17" s="22">
        <v>4</v>
      </c>
      <c r="AC17" s="36" t="s">
        <v>68</v>
      </c>
      <c r="AD17" s="36">
        <v>42430</v>
      </c>
    </row>
    <row r="18" spans="1:43" s="21" customFormat="1" ht="68.25" customHeight="1" x14ac:dyDescent="0.2">
      <c r="A18" s="35" t="s">
        <v>33</v>
      </c>
      <c r="B18" s="37" t="s">
        <v>34</v>
      </c>
      <c r="C18" s="27" t="s">
        <v>3</v>
      </c>
      <c r="D18" s="27" t="s">
        <v>0</v>
      </c>
      <c r="E18" s="24">
        <f>F18+K18</f>
        <v>8345106</v>
      </c>
      <c r="F18" s="24">
        <f>G18+H18+I18</f>
        <v>7093340</v>
      </c>
      <c r="G18" s="26">
        <v>7093340</v>
      </c>
      <c r="H18" s="26">
        <v>0</v>
      </c>
      <c r="I18" s="26">
        <v>0</v>
      </c>
      <c r="J18" s="25">
        <f t="shared" ref="J18" si="20">F18/E18</f>
        <v>0.84999998801692878</v>
      </c>
      <c r="K18" s="24">
        <f>L18+N18+P18</f>
        <v>1251766</v>
      </c>
      <c r="L18" s="26">
        <v>0</v>
      </c>
      <c r="M18" s="25">
        <f>L18/E18</f>
        <v>0</v>
      </c>
      <c r="N18" s="26">
        <v>1251766</v>
      </c>
      <c r="O18" s="25">
        <f t="shared" ref="O18" si="21">N18/E18</f>
        <v>0.15000001198307128</v>
      </c>
      <c r="P18" s="26">
        <v>0</v>
      </c>
      <c r="Q18" s="25">
        <f t="shared" ref="Q18" si="22">P18/E18</f>
        <v>0</v>
      </c>
      <c r="R18" s="36" t="s">
        <v>60</v>
      </c>
      <c r="S18" s="17" t="s">
        <v>40</v>
      </c>
      <c r="T18" s="66"/>
      <c r="U18" s="36" t="s">
        <v>59</v>
      </c>
      <c r="V18" s="17" t="s">
        <v>40</v>
      </c>
      <c r="W18" s="36" t="s">
        <v>67</v>
      </c>
      <c r="X18" s="38" t="s">
        <v>39</v>
      </c>
      <c r="Y18" s="93" t="s">
        <v>126</v>
      </c>
      <c r="Z18" s="22"/>
      <c r="AA18" s="38"/>
      <c r="AB18" s="22"/>
      <c r="AC18" s="36"/>
      <c r="AD18" s="36"/>
    </row>
    <row r="19" spans="1:43" s="21" customFormat="1" ht="12.75" customHeight="1" x14ac:dyDescent="0.2">
      <c r="A19" s="86"/>
      <c r="B19" s="107" t="s">
        <v>117</v>
      </c>
      <c r="C19" s="107"/>
      <c r="D19" s="107"/>
      <c r="E19" s="89">
        <f>E20+E21</f>
        <v>32726053</v>
      </c>
      <c r="F19" s="89">
        <f>F20+F21</f>
        <v>27817144</v>
      </c>
      <c r="G19" s="87"/>
      <c r="H19" s="87"/>
      <c r="I19" s="87"/>
      <c r="J19" s="84"/>
      <c r="K19" s="83"/>
      <c r="L19" s="87"/>
      <c r="M19" s="84"/>
      <c r="N19" s="87"/>
      <c r="O19" s="84"/>
      <c r="P19" s="87"/>
      <c r="Q19" s="84"/>
      <c r="R19" s="101"/>
      <c r="S19" s="101"/>
      <c r="T19" s="88"/>
      <c r="U19" s="104"/>
      <c r="V19" s="104"/>
      <c r="W19" s="104"/>
      <c r="X19" s="104"/>
      <c r="Y19" s="104"/>
      <c r="Z19" s="22"/>
      <c r="AA19" s="38"/>
      <c r="AB19" s="22"/>
      <c r="AC19" s="36"/>
      <c r="AD19" s="36"/>
    </row>
    <row r="20" spans="1:43" s="13" customFormat="1" ht="51.75" customHeight="1" x14ac:dyDescent="0.2">
      <c r="A20" s="14" t="s">
        <v>29</v>
      </c>
      <c r="B20" s="73" t="s">
        <v>32</v>
      </c>
      <c r="C20" s="27" t="s">
        <v>3</v>
      </c>
      <c r="D20" s="27" t="s">
        <v>2</v>
      </c>
      <c r="E20" s="24">
        <f t="shared" ref="E20:E23" si="23">F20+K20</f>
        <v>9960103</v>
      </c>
      <c r="F20" s="24">
        <f t="shared" ref="F20:F23" si="24">G20+H20+I20</f>
        <v>8466087</v>
      </c>
      <c r="G20" s="26">
        <v>0</v>
      </c>
      <c r="H20" s="26">
        <v>0</v>
      </c>
      <c r="I20" s="26">
        <v>8466087</v>
      </c>
      <c r="J20" s="25">
        <f t="shared" ref="J20:J23" si="25">F20/E20</f>
        <v>0.84999994477968754</v>
      </c>
      <c r="K20" s="24">
        <f t="shared" ref="K20:K23" si="26">L20+N20+P20</f>
        <v>1494016</v>
      </c>
      <c r="L20" s="26">
        <v>1494016</v>
      </c>
      <c r="M20" s="25">
        <f t="shared" ref="M20:M23" si="27">L20/E20</f>
        <v>0.15000005522031248</v>
      </c>
      <c r="N20" s="26">
        <v>0</v>
      </c>
      <c r="O20" s="25">
        <f t="shared" ref="O20:O23" si="28">N20/E20</f>
        <v>0</v>
      </c>
      <c r="P20" s="26">
        <v>0</v>
      </c>
      <c r="Q20" s="25">
        <f t="shared" ref="Q20:Q23" si="29">P20/E20</f>
        <v>0</v>
      </c>
      <c r="R20" s="36" t="s">
        <v>59</v>
      </c>
      <c r="S20" s="17" t="s">
        <v>40</v>
      </c>
      <c r="T20" s="23"/>
      <c r="U20" s="36" t="s">
        <v>59</v>
      </c>
      <c r="V20" s="17" t="s">
        <v>40</v>
      </c>
      <c r="W20" s="36" t="s">
        <v>67</v>
      </c>
      <c r="X20" s="38" t="s">
        <v>39</v>
      </c>
      <c r="Y20" s="93" t="s">
        <v>127</v>
      </c>
      <c r="Z20" s="22">
        <v>2</v>
      </c>
      <c r="AA20" s="38" t="s">
        <v>39</v>
      </c>
      <c r="AB20" s="22">
        <v>4</v>
      </c>
      <c r="AC20" s="36" t="s">
        <v>66</v>
      </c>
      <c r="AD20" s="36">
        <v>42551</v>
      </c>
    </row>
    <row r="21" spans="1:43" s="13" customFormat="1" ht="74.25" customHeight="1" x14ac:dyDescent="0.2">
      <c r="A21" s="76" t="s">
        <v>135</v>
      </c>
      <c r="B21" s="77" t="s">
        <v>136</v>
      </c>
      <c r="C21" s="78" t="s">
        <v>3</v>
      </c>
      <c r="D21" s="78" t="s">
        <v>2</v>
      </c>
      <c r="E21" s="79">
        <v>22765950</v>
      </c>
      <c r="F21" s="79">
        <v>19351057</v>
      </c>
      <c r="G21" s="79">
        <v>0</v>
      </c>
      <c r="H21" s="79">
        <v>0</v>
      </c>
      <c r="I21" s="79">
        <v>19351057</v>
      </c>
      <c r="J21" s="25">
        <f t="shared" si="25"/>
        <v>0.84999997803737604</v>
      </c>
      <c r="K21" s="79">
        <f>L21+N21+P21</f>
        <v>3414893</v>
      </c>
      <c r="L21" s="79">
        <v>3414893</v>
      </c>
      <c r="M21" s="25">
        <f t="shared" si="27"/>
        <v>0.15000002196262402</v>
      </c>
      <c r="N21" s="79">
        <v>0</v>
      </c>
      <c r="O21" s="25">
        <f t="shared" si="28"/>
        <v>0</v>
      </c>
      <c r="P21" s="79">
        <v>0</v>
      </c>
      <c r="Q21" s="25">
        <f t="shared" si="29"/>
        <v>0</v>
      </c>
      <c r="R21" s="36" t="s">
        <v>59</v>
      </c>
      <c r="S21" s="17" t="s">
        <v>40</v>
      </c>
      <c r="T21" s="34"/>
      <c r="U21" s="34" t="s">
        <v>59</v>
      </c>
      <c r="V21" s="17" t="s">
        <v>40</v>
      </c>
      <c r="W21" s="34" t="s">
        <v>137</v>
      </c>
      <c r="X21" s="38" t="s">
        <v>39</v>
      </c>
      <c r="Y21" s="103" t="s">
        <v>138</v>
      </c>
      <c r="Z21" s="22"/>
      <c r="AA21" s="38"/>
      <c r="AB21" s="22"/>
      <c r="AC21" s="36"/>
      <c r="AD21" s="18"/>
    </row>
    <row r="22" spans="1:43" s="13" customFormat="1" ht="16.5" customHeight="1" x14ac:dyDescent="0.2">
      <c r="A22" s="82"/>
      <c r="B22" s="106" t="s">
        <v>118</v>
      </c>
      <c r="C22" s="106"/>
      <c r="D22" s="106"/>
      <c r="E22" s="89">
        <f>E23</f>
        <v>43390019</v>
      </c>
      <c r="F22" s="89">
        <f>F23</f>
        <v>36881516</v>
      </c>
      <c r="G22" s="87"/>
      <c r="H22" s="87"/>
      <c r="I22" s="87"/>
      <c r="J22" s="84"/>
      <c r="K22" s="83"/>
      <c r="L22" s="87"/>
      <c r="M22" s="84"/>
      <c r="N22" s="87"/>
      <c r="O22" s="84"/>
      <c r="P22" s="87"/>
      <c r="Q22" s="84"/>
      <c r="R22" s="101"/>
      <c r="S22" s="101"/>
      <c r="T22" s="88"/>
      <c r="U22" s="104"/>
      <c r="V22" s="104"/>
      <c r="W22" s="104"/>
      <c r="X22" s="104"/>
      <c r="Y22" s="104"/>
      <c r="Z22" s="22"/>
      <c r="AA22" s="38"/>
      <c r="AB22" s="22"/>
      <c r="AC22" s="36"/>
      <c r="AD22" s="18"/>
    </row>
    <row r="23" spans="1:43" s="50" customFormat="1" ht="25.5" x14ac:dyDescent="0.2">
      <c r="A23" s="76" t="s">
        <v>103</v>
      </c>
      <c r="B23" s="77" t="s">
        <v>104</v>
      </c>
      <c r="C23" s="78" t="s">
        <v>3</v>
      </c>
      <c r="D23" s="78" t="s">
        <v>1</v>
      </c>
      <c r="E23" s="79">
        <f t="shared" si="23"/>
        <v>43390019</v>
      </c>
      <c r="F23" s="79">
        <f t="shared" si="24"/>
        <v>36881516</v>
      </c>
      <c r="G23" s="80">
        <v>0</v>
      </c>
      <c r="H23" s="81">
        <v>36881516</v>
      </c>
      <c r="I23" s="80">
        <v>0</v>
      </c>
      <c r="J23" s="25">
        <f t="shared" si="25"/>
        <v>0.84999999654298375</v>
      </c>
      <c r="K23" s="24">
        <f t="shared" si="26"/>
        <v>6508503</v>
      </c>
      <c r="L23" s="80">
        <v>6508503</v>
      </c>
      <c r="M23" s="25">
        <f t="shared" si="27"/>
        <v>0.15000000345701622</v>
      </c>
      <c r="N23" s="80">
        <v>0</v>
      </c>
      <c r="O23" s="25">
        <f t="shared" si="28"/>
        <v>0</v>
      </c>
      <c r="P23" s="80">
        <v>0</v>
      </c>
      <c r="Q23" s="25">
        <f t="shared" si="29"/>
        <v>0</v>
      </c>
      <c r="R23" s="34" t="s">
        <v>105</v>
      </c>
      <c r="S23" s="59" t="s">
        <v>106</v>
      </c>
      <c r="T23" s="65" t="s">
        <v>107</v>
      </c>
      <c r="U23" s="34" t="s">
        <v>105</v>
      </c>
      <c r="V23" s="59" t="s">
        <v>108</v>
      </c>
      <c r="W23" s="34" t="s">
        <v>109</v>
      </c>
      <c r="X23" s="59" t="s">
        <v>110</v>
      </c>
      <c r="Y23" s="96"/>
      <c r="Z23" s="36">
        <v>42468</v>
      </c>
      <c r="AA23" s="59" t="s">
        <v>111</v>
      </c>
      <c r="AB23" s="22" t="s">
        <v>112</v>
      </c>
      <c r="AC23" s="36" t="s">
        <v>68</v>
      </c>
      <c r="AD23" s="45"/>
    </row>
    <row r="24" spans="1:43" s="50" customFormat="1" ht="11.25" customHeight="1" x14ac:dyDescent="0.2">
      <c r="A24" s="43"/>
      <c r="B24" s="44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5"/>
      <c r="S24" s="18"/>
      <c r="T24" s="18"/>
      <c r="U24" s="45"/>
      <c r="V24" s="18"/>
      <c r="W24" s="45"/>
      <c r="X24" s="18"/>
      <c r="Y24" s="18"/>
      <c r="Z24" s="48"/>
      <c r="AA24" s="45"/>
      <c r="AB24" s="49"/>
      <c r="AC24" s="45"/>
      <c r="AD24" s="45"/>
    </row>
    <row r="25" spans="1:43" ht="17.25" customHeight="1" x14ac:dyDescent="0.2">
      <c r="A25" s="53" t="s">
        <v>81</v>
      </c>
      <c r="B25" s="53"/>
      <c r="Q25" s="7"/>
    </row>
    <row r="26" spans="1:43" s="21" customFormat="1" ht="17.25" customHeight="1" x14ac:dyDescent="0.2">
      <c r="A26" s="53" t="s">
        <v>80</v>
      </c>
      <c r="R26" s="11"/>
      <c r="S26" s="11"/>
      <c r="T26" s="11"/>
      <c r="U26" s="11"/>
      <c r="V26" s="11"/>
      <c r="W26" s="11"/>
      <c r="X26" s="11"/>
      <c r="Y26" s="11"/>
      <c r="Z26" s="33"/>
      <c r="AA26" s="11"/>
      <c r="AB26" s="30"/>
      <c r="AC26" s="11"/>
      <c r="AD26" s="11"/>
    </row>
    <row r="27" spans="1:43" s="21" customFormat="1" ht="10.5" customHeight="1" x14ac:dyDescent="0.2">
      <c r="A27" s="53"/>
      <c r="R27" s="11"/>
      <c r="S27" s="11"/>
      <c r="T27" s="11"/>
      <c r="U27" s="11"/>
      <c r="V27" s="11"/>
      <c r="W27" s="11"/>
      <c r="X27" s="11"/>
      <c r="Y27" s="11"/>
      <c r="Z27" s="33"/>
      <c r="AA27" s="11"/>
      <c r="AB27" s="30"/>
      <c r="AC27" s="11"/>
      <c r="AD27" s="11"/>
    </row>
    <row r="28" spans="1:43" ht="19.5" customHeight="1" x14ac:dyDescent="0.45">
      <c r="U28" s="56" t="s">
        <v>84</v>
      </c>
      <c r="V28" s="57"/>
      <c r="W28" s="57"/>
      <c r="X28" s="56" t="s">
        <v>85</v>
      </c>
      <c r="Y28" s="58"/>
      <c r="Z28" s="58"/>
      <c r="AA28" s="7"/>
      <c r="AB28" s="54"/>
      <c r="AC28" s="54"/>
      <c r="AD28" s="54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2"/>
    </row>
    <row r="29" spans="1:43" ht="9" customHeight="1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43" ht="12" customHeight="1" x14ac:dyDescent="0.2">
      <c r="A30" s="15"/>
      <c r="B30" s="7" t="s">
        <v>76</v>
      </c>
    </row>
    <row r="31" spans="1:43" ht="12" customHeight="1" x14ac:dyDescent="0.2">
      <c r="A31" s="17"/>
      <c r="B31" s="7" t="s">
        <v>44</v>
      </c>
    </row>
    <row r="32" spans="1:43" ht="12" customHeight="1" x14ac:dyDescent="0.2">
      <c r="A32" s="16"/>
      <c r="B32" s="7" t="s">
        <v>45</v>
      </c>
      <c r="G32" s="72"/>
      <c r="N32" s="7" t="s">
        <v>102</v>
      </c>
      <c r="O32" s="7" t="s">
        <v>101</v>
      </c>
    </row>
    <row r="33" spans="1:26" ht="18" customHeight="1" x14ac:dyDescent="0.2">
      <c r="A33" s="54" t="s">
        <v>129</v>
      </c>
      <c r="N33" s="7">
        <v>18000000</v>
      </c>
      <c r="O33" s="7">
        <v>4941024</v>
      </c>
    </row>
    <row r="34" spans="1:26" ht="15" customHeight="1" x14ac:dyDescent="0.2">
      <c r="A34" s="54" t="s">
        <v>139</v>
      </c>
      <c r="N34" s="7">
        <v>7200048</v>
      </c>
      <c r="O34" s="7">
        <v>2806318</v>
      </c>
    </row>
    <row r="35" spans="1:26" ht="12.75" customHeight="1" x14ac:dyDescent="0.2">
      <c r="A35" s="54" t="s">
        <v>140</v>
      </c>
      <c r="F35" s="20"/>
      <c r="N35" s="7">
        <v>46094769</v>
      </c>
      <c r="O35" s="7">
        <v>22296755</v>
      </c>
      <c r="Q35" s="7"/>
      <c r="R35" s="71"/>
    </row>
    <row r="36" spans="1:26" ht="12.75" customHeight="1" x14ac:dyDescent="0.2">
      <c r="N36" s="7">
        <v>47900836</v>
      </c>
      <c r="O36" s="7">
        <v>23231905</v>
      </c>
      <c r="Q36" s="7"/>
    </row>
    <row r="37" spans="1:26" x14ac:dyDescent="0.2">
      <c r="Q37" s="7"/>
    </row>
    <row r="38" spans="1:26" collapsed="1" x14ac:dyDescent="0.2">
      <c r="Q38" s="7"/>
    </row>
    <row r="39" spans="1:26" hidden="1" x14ac:dyDescent="0.2">
      <c r="C39" s="10"/>
      <c r="Q39" s="7"/>
      <c r="Z39" s="11"/>
    </row>
    <row r="40" spans="1:26" hidden="1" x14ac:dyDescent="0.2">
      <c r="C40" s="10"/>
      <c r="Q40" s="12"/>
      <c r="Z40" s="11"/>
    </row>
    <row r="41" spans="1:26" hidden="1" x14ac:dyDescent="0.2">
      <c r="C41" s="10"/>
      <c r="Q41" s="12"/>
      <c r="Z41" s="11"/>
    </row>
    <row r="42" spans="1:26" hidden="1" x14ac:dyDescent="0.2">
      <c r="C42" s="10"/>
      <c r="Q42" s="12"/>
      <c r="Z42" s="11"/>
    </row>
    <row r="43" spans="1:26" hidden="1" x14ac:dyDescent="0.2">
      <c r="C43" s="10"/>
      <c r="Q43" s="12"/>
      <c r="Z43" s="11"/>
    </row>
    <row r="44" spans="1:26" hidden="1" x14ac:dyDescent="0.2">
      <c r="C44" s="10"/>
      <c r="Z44" s="11"/>
    </row>
    <row r="45" spans="1:26" hidden="1" x14ac:dyDescent="0.2">
      <c r="C45" s="10"/>
      <c r="Z45" s="11"/>
    </row>
    <row r="46" spans="1:26" hidden="1" x14ac:dyDescent="0.2">
      <c r="C46" s="10"/>
      <c r="Z46" s="11"/>
    </row>
    <row r="47" spans="1:26" hidden="1" x14ac:dyDescent="0.2">
      <c r="C47" s="10"/>
      <c r="Z47" s="11"/>
    </row>
    <row r="48" spans="1:26" hidden="1" x14ac:dyDescent="0.2">
      <c r="C48" s="10"/>
      <c r="Z48" s="11"/>
    </row>
    <row r="49" spans="3:26" hidden="1" x14ac:dyDescent="0.2">
      <c r="C49" s="10"/>
      <c r="Z49" s="11"/>
    </row>
    <row r="50" spans="3:26" hidden="1" x14ac:dyDescent="0.2">
      <c r="C50" s="10"/>
      <c r="Z50" s="11"/>
    </row>
    <row r="51" spans="3:26" hidden="1" x14ac:dyDescent="0.2">
      <c r="C51" s="10"/>
      <c r="Z51" s="11"/>
    </row>
    <row r="52" spans="3:26" hidden="1" x14ac:dyDescent="0.2">
      <c r="C52" s="10"/>
      <c r="Z52" s="11"/>
    </row>
    <row r="53" spans="3:26" hidden="1" x14ac:dyDescent="0.2">
      <c r="C53" s="10"/>
      <c r="Z53" s="11"/>
    </row>
    <row r="54" spans="3:26" hidden="1" x14ac:dyDescent="0.2">
      <c r="C54" s="10"/>
      <c r="Z54" s="11"/>
    </row>
    <row r="55" spans="3:26" hidden="1" x14ac:dyDescent="0.2">
      <c r="C55" s="10"/>
      <c r="Z55" s="11"/>
    </row>
    <row r="56" spans="3:26" hidden="1" x14ac:dyDescent="0.2">
      <c r="C56" s="10"/>
      <c r="Z56" s="11"/>
    </row>
    <row r="57" spans="3:26" hidden="1" x14ac:dyDescent="0.2">
      <c r="C57" s="10"/>
      <c r="Z57" s="11"/>
    </row>
    <row r="58" spans="3:26" hidden="1" x14ac:dyDescent="0.2">
      <c r="C58" s="10"/>
      <c r="Z58" s="11"/>
    </row>
    <row r="59" spans="3:26" hidden="1" x14ac:dyDescent="0.2">
      <c r="C59" s="10"/>
      <c r="Z59" s="11"/>
    </row>
    <row r="60" spans="3:26" hidden="1" x14ac:dyDescent="0.2">
      <c r="C60" s="10"/>
      <c r="Z60" s="11"/>
    </row>
    <row r="61" spans="3:26" hidden="1" x14ac:dyDescent="0.2">
      <c r="C61" s="10"/>
      <c r="Z61" s="11"/>
    </row>
    <row r="62" spans="3:26" hidden="1" x14ac:dyDescent="0.2">
      <c r="C62" s="10"/>
      <c r="Z62" s="11"/>
    </row>
    <row r="63" spans="3:26" hidden="1" x14ac:dyDescent="0.2">
      <c r="C63" s="10"/>
      <c r="Z63" s="11"/>
    </row>
    <row r="64" spans="3:26" hidden="1" x14ac:dyDescent="0.2">
      <c r="C64" s="10"/>
      <c r="Z64" s="11"/>
    </row>
    <row r="65" spans="3:26" hidden="1" x14ac:dyDescent="0.2">
      <c r="C65" s="10"/>
      <c r="Z65" s="11"/>
    </row>
    <row r="66" spans="3:26" hidden="1" x14ac:dyDescent="0.2">
      <c r="C66" s="10"/>
      <c r="Z66" s="11"/>
    </row>
    <row r="67" spans="3:26" hidden="1" x14ac:dyDescent="0.2">
      <c r="C67" s="10"/>
      <c r="Z67" s="11"/>
    </row>
    <row r="68" spans="3:26" hidden="1" x14ac:dyDescent="0.2">
      <c r="C68" s="8"/>
      <c r="Z68" s="11"/>
    </row>
    <row r="69" spans="3:26" hidden="1" x14ac:dyDescent="0.2">
      <c r="Z69" s="11"/>
    </row>
    <row r="70" spans="3:26" hidden="1" x14ac:dyDescent="0.2">
      <c r="Z70" s="11"/>
    </row>
    <row r="71" spans="3:26" hidden="1" x14ac:dyDescent="0.2">
      <c r="Z71" s="11"/>
    </row>
  </sheetData>
  <sortState ref="A7:AJ141">
    <sortCondition ref="AD7:AD141"/>
  </sortState>
  <dataConsolidate/>
  <mergeCells count="42">
    <mergeCell ref="A2:X2"/>
    <mergeCell ref="A5:A6"/>
    <mergeCell ref="B4:X4"/>
    <mergeCell ref="A3:Y3"/>
    <mergeCell ref="B8:D8"/>
    <mergeCell ref="U8:Y8"/>
    <mergeCell ref="E5:E6"/>
    <mergeCell ref="B5:B6"/>
    <mergeCell ref="K5:K6"/>
    <mergeCell ref="C5:C6"/>
    <mergeCell ref="D5:D6"/>
    <mergeCell ref="U9:Y9"/>
    <mergeCell ref="A9:D9"/>
    <mergeCell ref="F5:F6"/>
    <mergeCell ref="G5:G6"/>
    <mergeCell ref="H5:H6"/>
    <mergeCell ref="I5:I6"/>
    <mergeCell ref="J5:J6"/>
    <mergeCell ref="AD5:AD6"/>
    <mergeCell ref="Q5:Q6"/>
    <mergeCell ref="N5:N6"/>
    <mergeCell ref="L5:L6"/>
    <mergeCell ref="O5:O6"/>
    <mergeCell ref="P5:P6"/>
    <mergeCell ref="T5:T6"/>
    <mergeCell ref="M5:M6"/>
    <mergeCell ref="U5:X5"/>
    <mergeCell ref="Y5:Y6"/>
    <mergeCell ref="AC5:AC6"/>
    <mergeCell ref="Z5:AA5"/>
    <mergeCell ref="AB5:AB6"/>
    <mergeCell ref="R5:S5"/>
    <mergeCell ref="B22:D22"/>
    <mergeCell ref="B19:D19"/>
    <mergeCell ref="B16:D16"/>
    <mergeCell ref="B12:D12"/>
    <mergeCell ref="B10:D10"/>
    <mergeCell ref="U22:Y22"/>
    <mergeCell ref="U19:Y19"/>
    <mergeCell ref="U16:Y16"/>
    <mergeCell ref="U12:Y12"/>
    <mergeCell ref="U10:Y10"/>
  </mergeCells>
  <pageMargins left="0.25" right="0.25" top="0.75" bottom="0.75" header="0.3" footer="0.3"/>
  <pageSetup paperSize="9" scale="58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17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7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10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</row>
    <row r="9" spans="1:16" x14ac:dyDescent="0.25">
      <c r="A9" t="s">
        <v>11</v>
      </c>
      <c r="B9" s="3" t="s">
        <v>1</v>
      </c>
      <c r="C9" s="3" t="s">
        <v>8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18</v>
      </c>
      <c r="C10" t="s">
        <v>8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19</v>
      </c>
      <c r="C11" t="s">
        <v>8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12</v>
      </c>
      <c r="B12" s="3" t="s">
        <v>2</v>
      </c>
      <c r="C12" s="3" t="s">
        <v>8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18</v>
      </c>
      <c r="C13" t="s">
        <v>8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19</v>
      </c>
      <c r="C14" t="s">
        <v>8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13</v>
      </c>
      <c r="B15" s="3" t="s">
        <v>9</v>
      </c>
      <c r="C15" s="3" t="s">
        <v>16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18</v>
      </c>
      <c r="C16" t="s">
        <v>16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19</v>
      </c>
      <c r="C17" t="s">
        <v>16</v>
      </c>
      <c r="D17" s="1" t="s">
        <v>16</v>
      </c>
      <c r="E17" s="1" t="s">
        <v>16</v>
      </c>
      <c r="F17" s="1" t="s">
        <v>16</v>
      </c>
      <c r="G17" s="1" t="s">
        <v>16</v>
      </c>
      <c r="H17" s="1" t="s">
        <v>16</v>
      </c>
      <c r="I17" s="1" t="s">
        <v>16</v>
      </c>
      <c r="J17" s="1" t="s">
        <v>16</v>
      </c>
      <c r="K17" s="4"/>
    </row>
    <row r="18" spans="1:11" x14ac:dyDescent="0.25">
      <c r="A18" t="s">
        <v>14</v>
      </c>
      <c r="B18" s="3" t="s">
        <v>0</v>
      </c>
      <c r="C18" s="3" t="s">
        <v>16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18</v>
      </c>
      <c r="C19" t="s">
        <v>16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19</v>
      </c>
      <c r="C20" t="s">
        <v>16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15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60C38-2F4C-4B3E-A0A9-D4A307D943C1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DPP</vt:lpstr>
      <vt:lpstr>pa gadiem aktuālais</vt:lpstr>
      <vt:lpstr>DPP!Print_Area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Boriss Kņigins</dc:creator>
  <cp:lastModifiedBy>Juta Švarca</cp:lastModifiedBy>
  <cp:lastPrinted>2016-06-29T05:50:22Z</cp:lastPrinted>
  <dcterms:created xsi:type="dcterms:W3CDTF">2013-05-20T05:28:43Z</dcterms:created>
  <dcterms:modified xsi:type="dcterms:W3CDTF">2016-06-29T06:27:35Z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