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fk\fud\VADOŠĀ IESTĀDE\ES FONDU STRATĒĢIJAS DEPARTAMENTS\2021-2027\DP_sadaļu_piekšlikumi\05_DPP\Info par apstiprināto\"/>
    </mc:Choice>
  </mc:AlternateContent>
  <xr:revisionPtr revIDLastSave="0" documentId="13_ncr:1_{F25F726B-940D-4B27-8111-222E7D0847F9}" xr6:coauthVersionLast="47" xr6:coauthVersionMax="47" xr10:uidLastSave="{00000000-0000-0000-0000-000000000000}"/>
  <bookViews>
    <workbookView xWindow="-120" yWindow="-120" windowWidth="29040" windowHeight="15840" xr2:uid="{00000000-000D-0000-FFFF-FFFF00000000}"/>
  </bookViews>
  <sheets>
    <sheet name="Pasākumi_kārtas" sheetId="1" r:id="rId1"/>
    <sheet name="SAM" sheetId="8" r:id="rId2"/>
  </sheets>
  <definedNames>
    <definedName name="_xlnm._FilterDatabase" localSheetId="0" hidden="1">Pasākumi_kārtas!$A$4:$S$176</definedName>
    <definedName name="_xlnm._FilterDatabase" localSheetId="1" hidden="1">SAM!$A$3:$K$38</definedName>
    <definedName name="_ftn1" localSheetId="0">Pasākumi_kārtas!#REF!</definedName>
    <definedName name="_ftn2" localSheetId="0">Pasākumi_kārtas!#REF!</definedName>
    <definedName name="_ftnref1" localSheetId="0">Pasākumi_kārtas!#REF!</definedName>
    <definedName name="_ftnref2" localSheetId="0">Pasākumi_kārtas!#REF!</definedName>
    <definedName name="_xlnm.Print_Area" localSheetId="0">Pasākumi_kārtas!$A$1:$S$176</definedName>
    <definedName name="_xlnm.Print_Titles" localSheetId="0">Pasākumi_kārtas!$3:$4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45" i="1" l="1"/>
  <c r="K17" i="1" l="1"/>
  <c r="K109" i="1" l="1"/>
  <c r="K110" i="1"/>
  <c r="K165" i="1" l="1"/>
  <c r="K43" i="1" l="1"/>
  <c r="K125" i="1" l="1"/>
  <c r="K79" i="1" l="1"/>
  <c r="H9" i="8" l="1"/>
  <c r="H10" i="8"/>
  <c r="H11" i="8"/>
  <c r="H12" i="8"/>
  <c r="H13" i="8"/>
  <c r="H14" i="8"/>
  <c r="H15" i="8"/>
  <c r="H19" i="8"/>
  <c r="H20" i="8"/>
  <c r="H21" i="8"/>
  <c r="H22" i="8"/>
  <c r="H23" i="8"/>
  <c r="H24" i="8"/>
  <c r="H25" i="8"/>
  <c r="H26" i="8"/>
  <c r="H27" i="8"/>
  <c r="H28" i="8"/>
  <c r="H29" i="8"/>
  <c r="H30" i="8"/>
  <c r="H32" i="8"/>
  <c r="H33" i="8"/>
  <c r="H7" i="8"/>
  <c r="K6" i="1" l="1"/>
  <c r="K7" i="1"/>
  <c r="K8" i="1"/>
  <c r="K9" i="1"/>
  <c r="K10" i="1"/>
  <c r="K11" i="1"/>
  <c r="K12" i="1"/>
  <c r="K13" i="1"/>
  <c r="K14" i="1"/>
  <c r="K15" i="1"/>
  <c r="K16" i="1"/>
  <c r="K18" i="1"/>
  <c r="K19" i="1"/>
  <c r="K20" i="1"/>
  <c r="K22" i="1"/>
  <c r="K23" i="1"/>
  <c r="K24" i="1"/>
  <c r="K25" i="1"/>
  <c r="K26" i="1"/>
  <c r="K27" i="1"/>
  <c r="K28" i="1"/>
  <c r="K29" i="1"/>
  <c r="K30" i="1"/>
  <c r="K31" i="1"/>
  <c r="K32" i="1"/>
  <c r="K34" i="1"/>
  <c r="K35" i="1"/>
  <c r="K36" i="1"/>
  <c r="K37" i="1"/>
  <c r="K38" i="1"/>
  <c r="K39" i="1"/>
  <c r="K40" i="1"/>
  <c r="K41" i="1"/>
  <c r="K42" i="1"/>
  <c r="K44" i="1"/>
  <c r="K45" i="1"/>
  <c r="K46" i="1"/>
  <c r="K47" i="1"/>
  <c r="K48" i="1"/>
  <c r="K49" i="1"/>
  <c r="K50" i="1"/>
  <c r="K51" i="1"/>
  <c r="K53" i="1"/>
  <c r="K54" i="1"/>
  <c r="K55" i="1"/>
  <c r="K56" i="1"/>
  <c r="K58" i="1"/>
  <c r="K59" i="1"/>
  <c r="K60" i="1"/>
  <c r="K61" i="1"/>
  <c r="K62" i="1"/>
  <c r="K63" i="1"/>
  <c r="K64" i="1"/>
  <c r="K65" i="1"/>
  <c r="K68" i="1"/>
  <c r="K69" i="1"/>
  <c r="K70" i="1"/>
  <c r="K71" i="1"/>
  <c r="K72" i="1"/>
  <c r="K73" i="1"/>
  <c r="K74" i="1"/>
  <c r="K75" i="1"/>
  <c r="K76" i="1"/>
  <c r="K77" i="1"/>
  <c r="K78"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12" i="1"/>
  <c r="K113" i="1"/>
  <c r="K114" i="1"/>
  <c r="K115" i="1"/>
  <c r="K116" i="1"/>
  <c r="K117" i="1"/>
  <c r="K118" i="1"/>
  <c r="K119" i="1"/>
  <c r="K120" i="1"/>
  <c r="K121" i="1"/>
  <c r="K122" i="1"/>
  <c r="K123" i="1"/>
  <c r="K124" i="1"/>
  <c r="K126" i="1"/>
  <c r="K127" i="1"/>
  <c r="K128" i="1"/>
  <c r="K129" i="1"/>
  <c r="K130" i="1"/>
  <c r="K131" i="1"/>
  <c r="K132" i="1"/>
  <c r="K133" i="1"/>
  <c r="K134" i="1"/>
  <c r="K135" i="1"/>
  <c r="K136" i="1"/>
  <c r="K137" i="1"/>
  <c r="K138" i="1"/>
  <c r="K139" i="1"/>
  <c r="K140" i="1"/>
  <c r="K141" i="1"/>
  <c r="K142" i="1"/>
  <c r="K146" i="1"/>
  <c r="K147" i="1"/>
  <c r="K148" i="1"/>
  <c r="K149" i="1"/>
  <c r="K150" i="1"/>
  <c r="K151" i="1"/>
  <c r="K152" i="1"/>
  <c r="K153" i="1"/>
  <c r="K154" i="1"/>
  <c r="K155" i="1"/>
  <c r="K156" i="1"/>
  <c r="K157" i="1"/>
  <c r="K158" i="1"/>
  <c r="K159" i="1"/>
  <c r="K160" i="1"/>
  <c r="K161" i="1"/>
  <c r="K162" i="1"/>
  <c r="K163" i="1"/>
  <c r="K164" i="1"/>
  <c r="K167" i="1"/>
  <c r="K168" i="1"/>
  <c r="K169" i="1"/>
  <c r="K170" i="1"/>
  <c r="K171" i="1"/>
  <c r="K172" i="1"/>
  <c r="U25" i="8" l="1"/>
  <c r="U20" i="8"/>
  <c r="S21" i="8"/>
  <c r="S23" i="8"/>
  <c r="S19" i="8"/>
  <c r="R20" i="8"/>
  <c r="Q20" i="8" s="1"/>
  <c r="R21" i="8"/>
  <c r="Q21" i="8" s="1"/>
  <c r="R23" i="8"/>
  <c r="Q23" i="8" s="1"/>
  <c r="R25" i="8"/>
  <c r="Q25" i="8" s="1"/>
  <c r="R19" i="8"/>
  <c r="Q19" i="8" s="1"/>
  <c r="T17" i="8"/>
  <c r="R17" i="8"/>
  <c r="Q17" i="8" s="1"/>
  <c r="T15" i="8"/>
  <c r="T11" i="8"/>
  <c r="R11" i="8"/>
  <c r="Q11" i="8" s="1"/>
  <c r="R15" i="8"/>
  <c r="Q15" i="8" s="1"/>
  <c r="S7" i="8"/>
  <c r="S8" i="8"/>
  <c r="R7" i="8"/>
  <c r="Q7" i="8" s="1"/>
  <c r="R8" i="8"/>
  <c r="Q8" i="8" s="1"/>
  <c r="S5" i="8"/>
  <c r="R5" i="8"/>
  <c r="Q5" i="8" s="1"/>
  <c r="J5" i="8"/>
  <c r="K5" i="8"/>
  <c r="J6" i="8"/>
  <c r="K6" i="8"/>
  <c r="J7" i="8"/>
  <c r="K7" i="8"/>
  <c r="J8" i="8"/>
  <c r="K8" i="8"/>
  <c r="J9" i="8"/>
  <c r="K9" i="8"/>
  <c r="J10" i="8"/>
  <c r="K10" i="8"/>
  <c r="J11" i="8"/>
  <c r="K11" i="8"/>
  <c r="J12" i="8"/>
  <c r="K12" i="8"/>
  <c r="J13" i="8"/>
  <c r="K13" i="8"/>
  <c r="J14" i="8"/>
  <c r="K14" i="8"/>
  <c r="J15" i="8"/>
  <c r="K15" i="8"/>
  <c r="K16" i="8"/>
  <c r="J17" i="8"/>
  <c r="K17" i="8"/>
  <c r="J18" i="8"/>
  <c r="K18" i="8"/>
  <c r="J19" i="8"/>
  <c r="K19" i="8"/>
  <c r="J20" i="8"/>
  <c r="K20" i="8"/>
  <c r="J21" i="8"/>
  <c r="K21" i="8"/>
  <c r="J22" i="8"/>
  <c r="K22" i="8"/>
  <c r="J23" i="8"/>
  <c r="K23" i="8"/>
  <c r="J24" i="8"/>
  <c r="J25" i="8"/>
  <c r="K25" i="8"/>
  <c r="J26" i="8"/>
  <c r="K26" i="8"/>
  <c r="J27" i="8"/>
  <c r="K27" i="8"/>
  <c r="J28" i="8"/>
  <c r="K28" i="8"/>
  <c r="J29" i="8"/>
  <c r="K29" i="8"/>
  <c r="J30" i="8"/>
  <c r="K30" i="8"/>
  <c r="J31" i="8"/>
  <c r="J32" i="8"/>
  <c r="K32" i="8"/>
  <c r="J33" i="8"/>
  <c r="K33" i="8"/>
  <c r="J34" i="8"/>
  <c r="K34" i="8"/>
  <c r="J35" i="8"/>
  <c r="J36" i="8"/>
  <c r="K4" i="8"/>
  <c r="J4" i="8"/>
  <c r="I5" i="8"/>
  <c r="I6" i="8"/>
  <c r="I7" i="8"/>
  <c r="I9" i="8"/>
  <c r="I10" i="8"/>
  <c r="I12" i="8"/>
  <c r="I13" i="8"/>
  <c r="I14" i="8"/>
  <c r="I15" i="8"/>
  <c r="I16" i="8"/>
  <c r="I19" i="8"/>
  <c r="I20" i="8"/>
  <c r="I21" i="8"/>
  <c r="I22" i="8"/>
  <c r="I23" i="8"/>
  <c r="I24" i="8"/>
  <c r="I25" i="8"/>
  <c r="I26" i="8"/>
  <c r="I27" i="8"/>
  <c r="I28" i="8"/>
  <c r="I29" i="8"/>
  <c r="I30" i="8"/>
  <c r="I31" i="8"/>
  <c r="I32" i="8"/>
  <c r="I33" i="8"/>
  <c r="I35" i="8"/>
  <c r="I4" i="8"/>
  <c r="H5" i="8"/>
  <c r="H6" i="8"/>
  <c r="H4" i="8"/>
  <c r="G29" i="8" l="1"/>
  <c r="G12" i="8"/>
  <c r="G14" i="8"/>
  <c r="G27" i="8"/>
  <c r="G13" i="8"/>
  <c r="G10" i="8"/>
  <c r="G26" i="8"/>
  <c r="G9" i="8"/>
  <c r="G25" i="8"/>
  <c r="G7" i="8"/>
  <c r="G23" i="8"/>
  <c r="G6" i="8"/>
  <c r="G30" i="8"/>
  <c r="G22" i="8"/>
  <c r="G5" i="8"/>
  <c r="G28" i="8"/>
  <c r="G21" i="8"/>
  <c r="G15" i="8"/>
  <c r="G20" i="8"/>
  <c r="G32" i="8"/>
  <c r="G19" i="8"/>
  <c r="G4" i="8"/>
  <c r="G33" i="8"/>
  <c r="K174" i="1" l="1"/>
  <c r="K36" i="8"/>
  <c r="K33" i="1"/>
  <c r="S10" i="8"/>
  <c r="I11" i="8"/>
  <c r="R10" i="8"/>
  <c r="Q10" i="8" s="1"/>
  <c r="H36" i="8"/>
  <c r="I36" i="8"/>
  <c r="G11" i="8" l="1"/>
  <c r="G36" i="8"/>
  <c r="K35" i="8" l="1"/>
  <c r="H35" i="8" l="1"/>
  <c r="K173" i="1"/>
  <c r="G35" i="8" l="1"/>
  <c r="H17" i="8" l="1"/>
  <c r="H34" i="8"/>
  <c r="K166" i="1"/>
  <c r="R27" i="8"/>
  <c r="I34" i="8"/>
  <c r="S27" i="8"/>
  <c r="K57" i="1"/>
  <c r="R12" i="8"/>
  <c r="Q12" i="8" s="1"/>
  <c r="I17" i="8"/>
  <c r="S12" i="8"/>
  <c r="G34" i="8" l="1"/>
  <c r="G17" i="8"/>
  <c r="S16" i="8"/>
  <c r="K67" i="1" l="1"/>
  <c r="H18" i="8"/>
  <c r="K66" i="1"/>
  <c r="S14" i="8"/>
  <c r="R14" i="8"/>
  <c r="Q14" i="8" s="1"/>
  <c r="I18" i="8"/>
  <c r="K143" i="1"/>
  <c r="G18" i="8" l="1"/>
  <c r="H16" i="8" l="1"/>
  <c r="K52" i="1"/>
  <c r="R13" i="8"/>
  <c r="Q13" i="8" s="1"/>
  <c r="J16" i="8"/>
  <c r="J37" i="8" s="1"/>
  <c r="T13" i="8"/>
  <c r="T32" i="8" s="1"/>
  <c r="J38" i="8" l="1"/>
  <c r="G16" i="8"/>
  <c r="H8" i="8" l="1"/>
  <c r="K21" i="1"/>
  <c r="S6" i="8"/>
  <c r="S32" i="8" s="1"/>
  <c r="I8" i="8"/>
  <c r="I37" i="8" s="1"/>
  <c r="R6" i="8"/>
  <c r="Q6" i="8" s="1"/>
  <c r="I38" i="8" l="1"/>
  <c r="G8" i="8"/>
  <c r="K5" i="1"/>
  <c r="H31" i="8" l="1"/>
  <c r="K144" i="1"/>
  <c r="K31" i="8"/>
  <c r="R24" i="8"/>
  <c r="Q24" i="8" s="1"/>
  <c r="U24" i="8"/>
  <c r="G31" i="8" l="1"/>
  <c r="T26" i="8" l="1"/>
  <c r="U26" i="8"/>
  <c r="T18" i="8"/>
  <c r="U16" i="8"/>
  <c r="U9" i="8"/>
  <c r="T4" i="8"/>
  <c r="U4" i="8"/>
  <c r="S26" i="8"/>
  <c r="R26" i="8"/>
  <c r="R16" i="8"/>
  <c r="T16" i="8" l="1"/>
  <c r="S9" i="8"/>
  <c r="T9" i="8"/>
  <c r="R9" i="8"/>
  <c r="S18" i="8"/>
  <c r="S4" i="8"/>
  <c r="Q27" i="8"/>
  <c r="R4" i="8"/>
  <c r="Q16" i="8" l="1"/>
  <c r="Q9" i="8"/>
  <c r="Q26" i="8"/>
  <c r="T33" i="8"/>
  <c r="S33" i="8"/>
  <c r="Q4" i="8"/>
  <c r="K111" i="1" l="1"/>
  <c r="U22" i="8"/>
  <c r="K24" i="8"/>
  <c r="K37" i="8" s="1"/>
  <c r="R22" i="8"/>
  <c r="J175" i="1"/>
  <c r="R32" i="8" l="1"/>
  <c r="Q22" i="8"/>
  <c r="Q32" i="8" s="1"/>
  <c r="K175" i="1"/>
  <c r="U32" i="8"/>
  <c r="K38" i="8" s="1"/>
  <c r="U18" i="8"/>
  <c r="G24" i="8"/>
  <c r="G37" i="8" s="1"/>
  <c r="H37" i="8"/>
  <c r="J176" i="1" s="1"/>
  <c r="R18" i="8"/>
  <c r="K176" i="1" l="1"/>
  <c r="Q33" i="8"/>
  <c r="U33" i="8"/>
  <c r="H38" i="8"/>
  <c r="R33" i="8"/>
  <c r="Q18" i="8"/>
  <c r="G38" i="8" l="1"/>
</calcChain>
</file>

<file path=xl/sharedStrings.xml><?xml version="1.0" encoding="utf-8"?>
<sst xmlns="http://schemas.openxmlformats.org/spreadsheetml/2006/main" count="2663" uniqueCount="903">
  <si>
    <t>Prioritātes Nr.</t>
  </si>
  <si>
    <t>Fonds</t>
  </si>
  <si>
    <t>1.1.</t>
  </si>
  <si>
    <t>Pētniecība un prasmes</t>
  </si>
  <si>
    <t>ERAF</t>
  </si>
  <si>
    <t>1.2.</t>
  </si>
  <si>
    <t>Atbalsts uzņēmējdarbībai</t>
  </si>
  <si>
    <t>1.3.</t>
  </si>
  <si>
    <t>Digitalizācija</t>
  </si>
  <si>
    <t>2.1.</t>
  </si>
  <si>
    <t>2.2.</t>
  </si>
  <si>
    <t>Vides aizsardzība un attīstība</t>
  </si>
  <si>
    <t>2.3.</t>
  </si>
  <si>
    <t>3.1.</t>
  </si>
  <si>
    <t>Digitālā savienojamība</t>
  </si>
  <si>
    <t>4.1.</t>
  </si>
  <si>
    <t>Veselības veicināšana un aprūpe</t>
  </si>
  <si>
    <t>4.2.</t>
  </si>
  <si>
    <t>Izglītība, prasmes un mūžizglītība</t>
  </si>
  <si>
    <t>4.3.</t>
  </si>
  <si>
    <t>Nodarbinātība un sociālā iekļaušana</t>
  </si>
  <si>
    <t>5.1.</t>
  </si>
  <si>
    <t xml:space="preserve">Prioritātes nosaukums </t>
  </si>
  <si>
    <t>SAM Nr.</t>
  </si>
  <si>
    <t>Kārtas Nr.</t>
  </si>
  <si>
    <t>Ilgtspējīga mobilitāte</t>
  </si>
  <si>
    <t>Klimata pārmaiņu mazināšana un pielāgošanās klimata pārmaiņām</t>
  </si>
  <si>
    <t>Ilgtspējīga TEN-T infrastruktūra</t>
  </si>
  <si>
    <t>Atbildīgā iestāde</t>
  </si>
  <si>
    <t>Galvenās atbalstāmās darbības</t>
  </si>
  <si>
    <t>SAM nosaukums</t>
  </si>
  <si>
    <t>1.1.1.</t>
  </si>
  <si>
    <t>1.1.2.</t>
  </si>
  <si>
    <t>1.2.1.</t>
  </si>
  <si>
    <t>1.2.2.</t>
  </si>
  <si>
    <t>1.2.3.</t>
  </si>
  <si>
    <t>1.3.1.</t>
  </si>
  <si>
    <t>2.1.1.</t>
  </si>
  <si>
    <t>2.1.2.</t>
  </si>
  <si>
    <t>2.1.3.</t>
  </si>
  <si>
    <t>2.2.1.</t>
  </si>
  <si>
    <t>2.2.2.</t>
  </si>
  <si>
    <t>2.2.3.</t>
  </si>
  <si>
    <t>2.3.1.</t>
  </si>
  <si>
    <t>3.1.1.</t>
  </si>
  <si>
    <t>4.1.1.</t>
  </si>
  <si>
    <t>4.1.2.</t>
  </si>
  <si>
    <t>4.2.2.</t>
  </si>
  <si>
    <t>4.2.3.</t>
  </si>
  <si>
    <t>4.2.4.</t>
  </si>
  <si>
    <t>4.3.1.</t>
  </si>
  <si>
    <t>4.3.2.</t>
  </si>
  <si>
    <t>4.3.3.</t>
  </si>
  <si>
    <t>5.1.1.</t>
  </si>
  <si>
    <t>4.3.5.</t>
  </si>
  <si>
    <t xml:space="preserve">Reģionu līdzsvarota attīstība </t>
  </si>
  <si>
    <t>4.2.1.</t>
  </si>
  <si>
    <t>4.3.4.</t>
  </si>
  <si>
    <t>4.3.6.</t>
  </si>
  <si>
    <t>Finansējuma saņēmēji/ Finansējuma saņēmēju veidi</t>
  </si>
  <si>
    <t>4.3.1.1.</t>
  </si>
  <si>
    <t>4.3.1.2.</t>
  </si>
  <si>
    <t>IPIA</t>
  </si>
  <si>
    <t>LM</t>
  </si>
  <si>
    <t>Nav</t>
  </si>
  <si>
    <t>1. Projekta īstenošanu pamatojošās dokumentācijas izstrāde;
2. LM ēkas un telpu pārbūve vai atjaunošana (tai skaitā būvekspertīze, būvuzraudzība, autoruzraudzība) un teritorijas labiekārtošana;
3. Materiāltehniskā nodrošinājuma iegāde.</t>
  </si>
  <si>
    <t>4.3.3.2.</t>
  </si>
  <si>
    <t>4.3.3.3.</t>
  </si>
  <si>
    <t>4.3.3.4.</t>
  </si>
  <si>
    <t>4.3.3.5.</t>
  </si>
  <si>
    <t>4.3.3.6.</t>
  </si>
  <si>
    <t>4.3.3.7.</t>
  </si>
  <si>
    <t>1. Subsidētās darbavietas;
2.Darba iemaņu attīstības pasākumi;
3. Mobilitātes veicināšana;
4. Bezdarbnieku aktivizācijas pasākumi 
(profesionālās piemērotības noteikšana
motivācijas programma, 
pasākumi personām ar atkarībām);
5. Nodarbinātību veicinošie konsultēšanas
 un iedzīvotāju sasniegšanas pasākumi;
6. Atbalsta personas pakalpojumi personām ar invaliditāti.
7. Atbalsta pasākumi bezdarba riskam pakļautām personām  darba vietu saglabāšanai.</t>
  </si>
  <si>
    <t>ALTUM</t>
  </si>
  <si>
    <t>1. Mācības, biznesa ideju konkursi un konsultācijas;
2. Sociālo uzņēmumu atbilstības un darbības izvērtēšana, statusa piešķiršana un darbības atbilstības pārbaude, uzraudzības procesu veikšana, t.sk., gada darbības pārskatu izvērtēšana, sociālo uzņēmumu reģistra pilnveide;
3. Finanšu atbalsts sociālajiem uzņēmumiem (dotācijas un aizdevuma formā);
4. Atbalsts sociālajiem uzņēmumiem un sociālās uzņēmējdarbības uzsācējiem, veicinot darba integrācijas iespējas uzņēmumos nelabvēlīgākā situācijā esošām mērķa grupām, t.sk. nodrošinot algu subsīdijas, tādējādi palielinot nodarbinātības iespējas;
5. Sabiedrības izpratnes veidošanas pasākumi:
- informatīvi izglītojošo materiālu sagatavošana, metodiku, vadlīniju, katalogu un ieteikumu izstrāde dažādām mērķa auditorijām:
- sociālās uzņēmējdarbības ekosistēmas darbības izvērtējumi/pētījumi, lai nodrošinātu uzņēmējdarbības pilnveidošanu un noteiktu optimālākos risinājumus sociālo uzņēmumu izveidei un attīstībai.</t>
  </si>
  <si>
    <t>N/A</t>
  </si>
  <si>
    <t xml:space="preserve">1. Darba meklēšanas atbalsta rokasgrāmatas izstrāde;
2. Darba meklēšanas atbalsta centru izveide ekonomiski aktīvākajās Latvijas pilsētās, veidojot atvērta tipa centrus darba meklētājiem un darba devējiem;
3. Karjeras konsultācijas pakalpojuma un sadarbības ar darba devējiem pilnveidošana;
4. NVA sadarbības tīkla kartēšana;
5. Mācības un informatīvie pasākumi NVA darbiniekiem, tai skaitā, NVA tālmācības sistēmas pilnveidošana - apmācību attīstīšana un jaunu apmācību izstrāde, supervīzijas darbiniekiem; 
6. NVA darbinieku mobilitātes/savstarpējās apmaiņas veicināšana;
7. Publicitātes un informatīvie pasākumi – t.sk. ikgadējo vakanču gadatirgu organizēšana piecos Latvijas reģionos;
8. Trešo valstu darbinieku darba migrācijas monitorings, sadarbības stiprināšana starp darba migrācijas jomā iesaistītajām institūcijām, komersantu-darbiekārtošanas pakalpojumu sniedzēju licencēšanas un uzraudzības sistēmas veiktspējas stiprināšana; 
9. Darba tirgus analīzes/uzraudzības, aktīvās darba tirgus politikas pasākumu monitoringa un ietekmes novērtējumu veikšana;
10. Attīstīti/pilnveidoti digitālie rīki/e-pakalpojumi, tajā skaitā tajos pielietojot mākslīgā intelekta elementus, un veicināta to pieejamība sabiedrībai, tos integrējot VIS BURVIS;
11. Jaunu digitālo rīku ieviešana un esošo rīku pilnveidošana.
12. Darba tirgus monitoringa un prognozēšanas, kā arī darba tirgus apsteidzošo pārkārtojumu sistēmas (DTAPS) sistēmas pilnveide;
13. BURVIS sistēmas pilnveide.
</t>
  </si>
  <si>
    <t>4.3.4.1.</t>
  </si>
  <si>
    <t>1.Valsts un pašvaldības institūciju nodarbināto izglītošanas/informēšanas pasākumi par vienlīdzīgu iespēju un nediskriminācijas principa integrēšanu politikas plānošanas un īstenošanas procesos, sabiedrībai – savu tiesību aizstāvībai un īstenošanai; 
2. Atbalsta pasākumi darba devējiem iekļaujošas darba vides un diskriminācijas novēršanas jautājumos</t>
  </si>
  <si>
    <t>4.3.4.2.</t>
  </si>
  <si>
    <t>APIA</t>
  </si>
  <si>
    <t>NVO</t>
  </si>
  <si>
    <t>4.3.5.1.</t>
  </si>
  <si>
    <t>NVO, pašvaldības</t>
  </si>
  <si>
    <t>4.3.5.2.</t>
  </si>
  <si>
    <t>VM</t>
  </si>
  <si>
    <t>4.3.5.3.</t>
  </si>
  <si>
    <t>Sociālo pakalpojumu sniedzēji</t>
  </si>
  <si>
    <t xml:space="preserve">1. Sistēmas pilnveide, paredzot pakalpojumu efektivitātes sistēmisko aprakstu, jaunu pakalpojumu ieviešanu, kritēriju kopuma izstrādi/aprobēšanu pakalpojumu kvalitātes uzraudzībai, rezultātu sasniegšanas novērtēšanai, priekšlikumu izstrādi sociālo pakalpojumu satura un prasību pilnveidei;
2. Uzlabojumi datu uzkrāšanai informācijas sistēmās. </t>
  </si>
  <si>
    <t>4.3.5.4.</t>
  </si>
  <si>
    <t>1. Inovatīvu metožu sociālo pakalpojumu sociālās atstumtības riskam pakļauto mērķa grupas personām sniegšanā izstrāde/aprobēšana;                                                                          
2. Apmācības darbam ar pasākuma mērķa grupu un konsultatīvs atbalsts sociālā pakalpojuma speciālistiem;                                      
3. Pierādījumos balstīti efektīvi/inovatīvi risinājumi atkarību izraisošo vielu un procesu patēriņa mazināšanai, paredzot sociālās inovācijas sociālās rehabilitācijas pakalpojuma nodrošināšanā pilngadīgām personām institūcijā un dzīvesvietā.</t>
  </si>
  <si>
    <t>Pašvaldības</t>
  </si>
  <si>
    <t>1.Atbalsta nodrošināšana nemotivētiem cilvēkiem ar garīga rakstura traucējumiem;                                                                                  
2. Jauna un inovatīva pakalpojuma attīstīšana, izstrādājot starpprofesionāļu komandas atbalsta sniegšanas modeli un to aprobējot izmēģinājumprojektā.</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</si>
  <si>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</si>
  <si>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</si>
  <si>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</si>
  <si>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</si>
  <si>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t>
  </si>
  <si>
    <t xml:space="preserve">Atbalsts bērniem ar smagu diagnozi, iespējamu vai esošu invaliditāti un viņu likumiskajiem pārstāvjiem </t>
  </si>
  <si>
    <t>Atbalsta instrumentu izstrāde un ieviešana ģimenes funkcionalitātes stiprināšanai</t>
  </si>
  <si>
    <t>1. Atbalsta sistēmas no vardarbības ģimenē cietušām personām novērtēšana un monitoringa pilnveide vardarbības ģimenē jomā;
2. Jaunu instrumentu vardarbības pret bērniem riska mazināšanai izstrāde un aprobācija;
3. Jaunu metožu darbam ar ar no vardarbības cietušām un vardarbību veikušām personām izstrāde un aprobācija;
4. Informatīvi izglītojošie pasākumi speciālistiem un sabiedrībai.</t>
  </si>
  <si>
    <t xml:space="preserve">1. Inovatīvu pakalpojumu no vardarbības cietušām personām no ievainojamām grupām (veci cilvēki, cilvēki ar garīga rakstura tracuējumiem, cilvēki ar invaliditāti, cilvēki ar iepriekšēju sodāmību, personas pēc ieslodzījuma un probācijas klietni) izmēģināšana;
2. Individuālām vajadzībām atbilstošu sociālo pakalpojumu attīstība un nodrošināšana augsta riska vardarbības ģimenē gadījumos;
3. Jaunās pieejas izmēģināšana mobinga, savstarpējas vardarbības bērnu un jauniešu vidū novēršanai un mazināšanai.
</t>
  </si>
  <si>
    <t>4.3.6.5.</t>
  </si>
  <si>
    <t>4.3.6.6.</t>
  </si>
  <si>
    <t>KM</t>
  </si>
  <si>
    <t>Pašvaldība, pašvaldības iestāde, valsts akciju sabiedrība vai valsts kapitālsabiedrība</t>
  </si>
  <si>
    <t>Pašvaldības, pašvaldību iestādes.</t>
  </si>
  <si>
    <t>Zinātnes politikas ieviešana,vadība un kapacitātes stiprināšana</t>
  </si>
  <si>
    <t>IZM</t>
  </si>
  <si>
    <t>Zinātniskās institūcijas</t>
  </si>
  <si>
    <t>Pētniecības infrastruktūras attīstība atbilstošā RIS 3 jomā, tai skaitā pamatlīdzekļu un nemateriālo aktīvu iegāde, izveide</t>
  </si>
  <si>
    <t>Praktiskas ievirzes pētījumi</t>
  </si>
  <si>
    <t>Pētniecība, kas ietver šādas pētniecības kategorijas: fundamentālie pētījumi, rūpnieciskie pētījumi, eksperimentālā izstrāde. Tehnoloģiju tiesību (intelektuālā īpašuma tiesību) iegūšana, apstiprināšana un aizstāvēšana</t>
  </si>
  <si>
    <t>Mobilitātes, pieredzes apmaiņas un sadarbības aktivitātes starptautiskās konkurētspējas uzlabošanai zinātnē</t>
  </si>
  <si>
    <t>Zinātniskās institūcijas, augstskolas</t>
  </si>
  <si>
    <t>Latvijas pilnvērtīga dalība Apvārsnis Eiropa programmā, tajā skaitā nodrošinot kompleksu atbalsta instrumentu klāstu un sasaisti ar RIS3 specializācijas jomu attīstīšanu</t>
  </si>
  <si>
    <t>Zinātniskās darbības digitalizācija un  dalība Eiropas Atvērtajā zinātnes mākonī (EOSC market place pakalpojumu iegāde)</t>
  </si>
  <si>
    <t>Zinātniskās institūcijas (RIS3 centri), tiešās pārvaldes institūcijas*</t>
  </si>
  <si>
    <t>Inovāciju granti studentiem</t>
  </si>
  <si>
    <t xml:space="preserve">Augstskolas
</t>
  </si>
  <si>
    <t>Augstskolas, koledžas, PIKC, zinātniskās institūcijas, komersanti, biedrības, nodibinājumi, valsts vai pašvaldības institūcijas</t>
  </si>
  <si>
    <t>1) Studentu inovācijas programmas īstenošana
2) Studentu inovāciju pieteikumu vērtēšana, atlase, izpildes uzraudzība un rezultātu novērtēšana
3) Komunikācijas un publicitātes pasākumi par studentu inovācijas programmu</t>
  </si>
  <si>
    <t>Augstskolas</t>
  </si>
  <si>
    <t>Augstskolas, koledžas, zinātniskās institūcijas</t>
  </si>
  <si>
    <t>Akadēmiskās karjeras sistēmas reformas ieviešana</t>
  </si>
  <si>
    <t>Augstskolas, zinātniskās institūcijas</t>
  </si>
  <si>
    <t>Doktorantūras granti</t>
  </si>
  <si>
    <t>PII, koledžas</t>
  </si>
  <si>
    <t>Infrastruktūras izveide starpnozaru sadarbības un atbalsta sistēmas izveidei bērnu attīstībai</t>
  </si>
  <si>
    <t xml:space="preserve">Izveidot asistīvo tehnoloģiju (tehnisko palīglīdzekļu) apmaiņas sistēmu izglītības iestādēm </t>
  </si>
  <si>
    <t>pašvaldības</t>
  </si>
  <si>
    <t>Speciālās izglītības efektīva nodrošināšana, sakārtojot speciālās izglītības iestāžu tīklu, pilnveidojot infrastruktūru un sniedzot nepieciešamo materiāltehnisko nodrošinājumu, nosakot speciālās izglītības vajadzību grozu un nodrošinot mācību līdzekļus un atbalsta pasākumus speciālās izglītības īstenošanai</t>
  </si>
  <si>
    <t xml:space="preserve">pašvaldības </t>
  </si>
  <si>
    <t>Pirmsskolas izglītības iestāžu nodrošināšana ar atbalstu pasākumu un iestāžu (muzeji, u.c.) apmeklējumam</t>
  </si>
  <si>
    <t>pašvaldības, profesionālās izglītības iestādes (kas īsteno vispārējo izglītību), VISC</t>
  </si>
  <si>
    <t>VISC</t>
  </si>
  <si>
    <t>Cikliskas institucionālās akreditācijas ieviešana augstākajā izglītībā</t>
  </si>
  <si>
    <t xml:space="preserve">1) Vadlīniju un vērtēšanas metodikas izstrāde atbilstoši jaunajam institucionālās akreditācijas regulējumam
2) E-platformas funkcionalitātes papildināšana un pilnveide (simulācijas)
3) Akreditācijas ekspertu, akreditācijas aģentūras (AIKA) un augstskolu darbinieku mācības institucionālās akreditācijas nodrošināšanai
4) Pilotakreditāciju īstenošana
</t>
  </si>
  <si>
    <t>Indukcijas gada ieviešana pedagogu sagatavošanas studiju programmās</t>
  </si>
  <si>
    <t>1) Indukcijas gada atbalsts pedagogu sagatavošanas studiju programmu abolventiem 1 gadu pēc skolotāja kvalifikācijas iegūšanas (profesionālās pilnveides grupas, personīgās izaugsmes piezīmes, stundu vērošana)
2) Mērķstipendijas indukcijas gada dalībniekiem</t>
  </si>
  <si>
    <t>Latviešu valodas apguves piedāvājuma paplašināšana</t>
  </si>
  <si>
    <t>Izglītības procesa individualizācija un starpnozaru sadarbība profesionālās izglītības izcilībai</t>
  </si>
  <si>
    <t>Integrēta "skola-kopiena" sadarbības programma atstumtības riska mazināšanai izglītības iestādēs</t>
  </si>
  <si>
    <t>Interešu izglītības, brīvā laika un bērnu pieskatīšanas pakalpojumu pieejamības paplašināšana sociālās atstumtības riskam pakļautiem izglītojamajiem un bērniem ar speciālām vajadzībām</t>
  </si>
  <si>
    <t>Sekmēt NEET jauniešu integrēšanos izglītībā un nodarbinātībā</t>
  </si>
  <si>
    <t>Individuālas pasākumu programmas izstrāde un īstenošana NEET jauniešiem, lai sekmētu to atgriešanos izglītībā vai nodarbinātības uzsākšanu, nodrošinot programmas īstenošanas laikā jaunietim individuālu mentora atbalstu, pašvaldības dienestu atbalstu, vienaudžu atbalstu un mācību iespējas</t>
  </si>
  <si>
    <t>Komersanti</t>
  </si>
  <si>
    <t>Atbalsts pieaugušo individuālajās vajadzībās balstītai pieaugušo izglītībai</t>
  </si>
  <si>
    <t xml:space="preserve">1) atbalsts pieaugušajiem nepieciešamo zināšanu un prasmju apguvei, tostarp  individuālo mācību vajadzību noteikšanai un personu profilēšanai, kā arī mācību šķēršļu pārvarēšanai (t.sk. mobilitātēs atbalsts, bērnu pieskatīšanas atbalsts u.c.)
2) elastīga mācību piedāvājuma attīstība; pieaugušo izpratnes un motivācijas veicināšana par mācīšanos,
3) minimālo zināšanu un digitālo prasmju standarta mācību programmas izstrāde pēc amatu un zināšanu līmeņiem, nodarbināto testēšana un sertifikācija; 
</t>
  </si>
  <si>
    <t>VARAM</t>
  </si>
  <si>
    <t>Sociālie partneri</t>
  </si>
  <si>
    <t>Nav plānoti</t>
  </si>
  <si>
    <t>Ārstniecības iestāžu infrastruktūras attīstība</t>
  </si>
  <si>
    <t>Ārstniecības iestādes</t>
  </si>
  <si>
    <t>1. Ārstniecības iestāžu infrastruktūras attīstība
2. Ārstniecības iestāžu teritoriālās sadarbības attīstīšana
3. Izcilības centru izveide zināšanu pārnesē
4. Valsts un pašvaldību ārstniecības iestāžu fiziskās vides piekļūstamības uzlabošana</t>
  </si>
  <si>
    <t>P.Stradiņa klīniskās universitātes slimnīcas infrastruktūras attīstība</t>
  </si>
  <si>
    <t>P.Stradiņa klīniskā universitātes slimnīca</t>
  </si>
  <si>
    <t>P.Stradiņa klīniskās universitātes slimnīcas B korpusa būvniecība</t>
  </si>
  <si>
    <t xml:space="preserve">Primārās veselības aprūpes lomas stiprināšana, attīstot infrastruktūru </t>
  </si>
  <si>
    <t>Ārstniecības iestādes, pašvaldības, pašvaldības iestādes</t>
  </si>
  <si>
    <t>Ārstniecības iestādes, pašvaldības, pašvaldību iestādes</t>
  </si>
  <si>
    <t>Ģimenes ārstu prakšu un primārās veselības aprūpes centru attīstība, bērnu zobārstniecība.</t>
  </si>
  <si>
    <t>Veselības aprūpes pārvaldības sistēmas stiprināšana un digitalizācija, attīstot digitālos risinājumus</t>
  </si>
  <si>
    <t>VM padotības iestādes</t>
  </si>
  <si>
    <t>Ārstniecības iestādes, sociālo pakalpojumu sniedzēji u.c.</t>
  </si>
  <si>
    <t>1.veselības nozares valsts informācijas sistēmu, tai skaitā, e-veselības sistēmas, ārstniecības personu un ārstniecības atbalsta personu reģistra pilnveidošana, uzturēšana, savstarpējā  integrācija un integrācija ar sociālo pakalpojumu sniedzēju IS; 
2.stacionāro ārstniecības iestāžu informācijas sistēmu attīstīšana,veselības aprūpes pakalpojumu pieejamības uzlabošanai;
3.uz cilvēku centrētu veselības jomas digitālo pakalpojumu attīstība un  pilnveide, telemedicīnas risinājumu ieviešana, pārrobežu datu apmaiņas un pakalpojumu platformas, risinājumu izstrāde, ieviešana un attīstīšana e-veselības digitālo pakalpojumu infrastruktūras ietvaros; 
4. jaunu datu vākšanas un analīzes IKT platformu un risinājumu izstāde, nenosodošas ziņošanas un mācīšanās sistēmas par pacientu drošību ieviešana, mākslīgā intelekta pielietošana; 
5.risinājumi digitālās veselības kiberdrošības stiprināšanai.</t>
  </si>
  <si>
    <t>Neatliekamās medicīniskās palīdzības dienesta attīstība</t>
  </si>
  <si>
    <t>Autoparka atjaunošana ("tīrie transportlīdzekļi"), kā arī nepieciešamās infrastruktūras izveide, aprīkojuma un iekārtu iegāde.</t>
  </si>
  <si>
    <t>Hroniski slimo un nedziedināmi slimo pacientu aprūpei nepieciešamās infrastruktūras attīstība</t>
  </si>
  <si>
    <t xml:space="preserve">Ārstniecības iestādes </t>
  </si>
  <si>
    <t>Ēku atjaunošana, renovācija, būvniecība, medicīnas iekārtas paliatīvās aprūpes un HOSPICE pakalpojumu attīstīšanai</t>
  </si>
  <si>
    <t>Veselības veicināšanas un slimību profilakses pasākumu īstenošana vietējai sabiedrībai</t>
  </si>
  <si>
    <t>Nacionāla mēroga veselības veicināšanas un slimību profilakses pasākumi</t>
  </si>
  <si>
    <t>Iekšlietu ministrija</t>
  </si>
  <si>
    <t xml:space="preserve">IZM; VM; Pašvaldības (atkarību centri, sociālie dienesti, pašvaldību policijas), Slimību profilakses un kontroles centrs; Valsts policija, NVO, individuāli nozares eksperti, t.sk. no ārvalstīm; </t>
  </si>
  <si>
    <t xml:space="preserve">Galvenās atbalstāmās darbībās:
• Divu standartizētu programmu licences iegāde (iepirkums);
• Divu standartizētu programmu īstenošana (iepirkums);
• Programmu ieviešanas izvērtējums (iepirkums);
• Materiālu tulkošana;
• Pētījuma izstrāde (iepirkums);
• Eiropas Narkotiku lietošanas profilakse standartu (EDPQS) un Kvalitātes standartu un Eiropas Profilakses mācību programmas (EUPC) pielāgošana Latvijas situācijai;
• NVO intervenču pasākumi skolās;
• Apmācību (t.sk. e-vidē), semināru, konferenču organizācija;
• Paraugprakšu reģistra izveide un publicēšana atbildīgās iestādes mājas lapā, neveidojot IKT risinājumu;
• Administratīvās izmaksas
</t>
  </si>
  <si>
    <t>Uzlabot izglītības iespējas ārstniecības personām, t.sk. uzlabojot tālākizglītības pieejamību</t>
  </si>
  <si>
    <t>Veselības ministrija</t>
  </si>
  <si>
    <t>Ārstniecības iestādes, biedrības un nodibinājumi, padotības iestādes, augstākās izglītības iestādes</t>
  </si>
  <si>
    <t>Ārstniecības personu un ārstniecības atbalsta personu profesionālās pilnveides nodrošināšana, tai skaitā tālākizglītības sistēmas izveide, uzturēšana un attīstība, izcilības centru darbības nodrošināšana zināšanu pārnesē</t>
  </si>
  <si>
    <t>Piesaistīt un noturēt ārstniecības personas darbam valsts apmaksāto veselības aprūpes pakalpojumu sektorā, īpaši stacionāros</t>
  </si>
  <si>
    <t>Ārstniecības iestādes, padotības iestādes</t>
  </si>
  <si>
    <t>1. kompensācijas par profesionālās darbības uzsākšanu vai atsākšanu veselības aprūpē; 
2. mentoringa programmu, karjeras un talantu vadības programmu ieviešana</t>
  </si>
  <si>
    <t>Pilnveidot pacientu drošību un aprūpes kvalitāti</t>
  </si>
  <si>
    <t>1. Pētījumi veselības aprūpes kvalitātes novērtēšanai un uzlabošanai;
2. Kvalitātes indikatoru un uz starptautiski atzītām vadlīnijām profesionāļu izstrādātu klīnisko algoritmu (kas pielāgo klīnisko vadlīniju pielietošanu vietējiem ierobežojumiem un apstākļiem), klīnisko pacientu ceļu (kas soli pa solim izklāsta ārstēšanas procesu no pacienta skatu punkta, demonstrējot skaidru un saprotamu plānu) ieviešana visās veselības aprūpes jomās, prioritāri tajās, kam ir būtiska ietekme uz priekšlaicīgu mirstību, priekšlaicīgu darbspēju zaudējumu;
3.Cilvēkresursu kapacitātes stiprināšana kvalitātes nodrošināšanas sistēmas ietvaros;
4.Sabiedrības informēšana par aktualitātēm nozarē, veselības aprūpes pakalpojumu saņemšanas iespējām;
5. Pacientu apmierinātības ar veselības aprūpi novērtēšana;
6.Strīdu risināšanas efektīvi mehānismi veselības aprūpes sistēmā</t>
  </si>
  <si>
    <t>tiks precizēts</t>
  </si>
  <si>
    <t>Valsts probācijas dienests</t>
  </si>
  <si>
    <t>Ieslodzījuma vietu pārvalde</t>
  </si>
  <si>
    <t>Pieeja tiesiskumam</t>
  </si>
  <si>
    <t>Juridiskās palīdzības administrācija</t>
  </si>
  <si>
    <t>IKT risinājumu un pakalpojumu attīstība un iespēju radīšana privātajam sektoram</t>
  </si>
  <si>
    <t>Pašvaldību ēku energoefektivitātes paaugstināšana</t>
  </si>
  <si>
    <t>Pašvaldību pielāgošanās klimata pārmaiņām</t>
  </si>
  <si>
    <t>Pašvaldības, to iestādes un pašvaldību kapitālsabiedrības</t>
  </si>
  <si>
    <t>Nacionālas nozīmes plūdu un krasta erozijas pasākumi</t>
  </si>
  <si>
    <t>IeM</t>
  </si>
  <si>
    <t>Ūdenssaimniecības sabiedrisko pakalpojumu sniedzēji</t>
  </si>
  <si>
    <t xml:space="preserve">1) Notekūdeņu attīrīšanas iekārtu tehnoloģiju un elementu modernizācija un pielāgošana atbilstošai jaudai, attīrīšanas kvalitātei, piesārņojuma novēršanai, kā arī energoefektivitātes uzlabošanas un atjaunojamo energoresursu izmantošanas veicināšanas pasākumi;
2) Notekūdeņu dūņu apsaimniekošanas infrastruktūras attīstība;
3) vides piesārņojuma samazināšana.
</t>
  </si>
  <si>
    <t>Komersanti, t.sk., sabiedrisko pakalpojumu sniedzēji</t>
  </si>
  <si>
    <t>Atkritumu dalītā vākšana</t>
  </si>
  <si>
    <t>Pašvaldības un to iestādes, komersanti, t.sk., pašvaldību komersanti</t>
  </si>
  <si>
    <t>Notekūdeņu dūņu pārstrāde</t>
  </si>
  <si>
    <t>Sabiedriskā pakalpojuma sniedzējs, komersanti</t>
  </si>
  <si>
    <t>Aprites ekonomikas principu ieviešana</t>
  </si>
  <si>
    <t>Sadzīves atkritumu apsaimniekošanas poligonu pārkvalifikācija</t>
  </si>
  <si>
    <t xml:space="preserve">IPIA </t>
  </si>
  <si>
    <t>sabiedriskā pakalpojuma sniedzējs</t>
  </si>
  <si>
    <t>Vēsturiski piesārņoto vietu sanācija</t>
  </si>
  <si>
    <t>Vēsturiski piesārņoto vietu sanācijas projektu realizācija (izpētes veikšana, piesārņojuma avota likvidācija, piesārņotā areāla sanācija), sanēto teritoriju rekultivācija un piesārņojuma turpmākas izplatības samazināšana, vides, tostarp augšņu, monitorings piesārņoto un potenciāli piesārņoto teritoriju uzraudzībai un kontrolei.</t>
  </si>
  <si>
    <t>Vides izglītību veicinoši pasākumi sabiedrības informētībai un prasmju attīstībai</t>
  </si>
  <si>
    <t>Pasākumi bioloģiskās daudzveidības veicināšanai un saglabāšanai</t>
  </si>
  <si>
    <t>Vides monitoringa attīstība harmonizētai vides un klimata datu informācijas nodrošināšanai</t>
  </si>
  <si>
    <t>Potenciāli citi valsts vides monitoringa funciju veicēji</t>
  </si>
  <si>
    <t>Gaisa piesārņojuma samazināšanas pasākumi pašvaldībās</t>
  </si>
  <si>
    <t>Potenciāli pašvaldību kapitālsabiedrības</t>
  </si>
  <si>
    <t>Gaisa piesārņojuma mazinošu pasākumu īstenošana saskaņā ar pilsētu gaisa kvalitātes uzlabošanas rīcības programmām.</t>
  </si>
  <si>
    <t>Sadedzināšanas iekārtu nomaiņai mājsaimniecību sektora ēkās, individuālās siltumapgādes ēkās, kurās netiks veikti citi energoefektivitātes uzlabošanas pasākumi, prioritāri sniedzot atbalstu tajās teritorijās, kur konstatēti gaisa piesārņojuma normatīvu pārsniegumi. Atbalsts sniedzams arī pieslēgumam centralizētajām siltumapgādes sistēmām, ja tas ekonomiski un tehniski iespējams</t>
  </si>
  <si>
    <t>Siltumapgādes sabiedriskā pakalpojuma sniedzēji</t>
  </si>
  <si>
    <t>Enerģētikā izmantoto sadedzināšanas iekārtu aprīkošana ar vides normatīvajiem aktiem atbilstošām gaisa emisiju attīrīšanas iekārtām (piemēram, filtriem u.c. tehnoloģijām)</t>
  </si>
  <si>
    <t>Pirmsskolas izglītības infrastruktūras attīstība</t>
  </si>
  <si>
    <t>Pašvaldības, to iestādes, pašvaldību kapitālsabiedrības</t>
  </si>
  <si>
    <t>Digitālo prasmju pilnveide</t>
  </si>
  <si>
    <t xml:space="preserve">Bērnu pieskatīšanas pakalpojumi </t>
  </si>
  <si>
    <t xml:space="preserve">Infrastruktūra uzņēmējdarbības atbalstam </t>
  </si>
  <si>
    <t>Pašvaldības, to izveidotās iestādes, pašvaldību kapitālsabiedrības</t>
  </si>
  <si>
    <t>Pašvaldību un plānošanas reģionu un kapacitātes uzlabošana</t>
  </si>
  <si>
    <t xml:space="preserve">Plānošanas reģionu un pašvaldību kapacitātes, zināšanu un administratīvo procesu uzlabošana, lai palielinātu pašvaldību sadarbību un spēju nodrošināt iedzīvotāju mobilitāti, investīcijām labvēlīgu vidi un augstu pašvaldību sniegto pakalpojumu kvalitāti un izmaksu efektivitāti. Nepieciešamās kapacitātes paaugstināšanas jomas: (1) uzņēmējdarbības veicināšana un inovācijas attīstība; (2) viedi risinājumi pašvaldību administrācijas darba un pakalpojumu efektivitātes uzlabošanā; (3) integrēta (dažādu budžeta avotu) teritorijas attīstības plānošana un īstenošana, piemērojoties demogrāfiskajām un klimata pārmaiņām; (4) budžeta plānošana, jauno reģionālās attīstības finanšu instrumentu izmantošana, (5) sabiedrības iesaiste attīstības plānošanā un īstenošanā, tai skaitā pamazināšanas par pilsonisko sabiedrību kā resursu un tās ieguldījumu teritorijas attīstībā u.c. </t>
  </si>
  <si>
    <t>Publiskās ārtelpas attīstība</t>
  </si>
  <si>
    <t>Viedās pašvaldības</t>
  </si>
  <si>
    <t>Jaunu un inovatīvu risinājumu attīstīšana efektīvākai pakalpojumu nodrošināšanai pašvaldībās (viedās pašvaldības) - kompleksi risinājumi, kombinējot ieguldījumus infrastruktūrā ar IKT risinājumiem, sniedzot koncentrētu atbalstu, lai sasniegtu noteiktos mērķus  jaunu un inovatīvu, videi un klimatam draudzīgu risinājumu attīstīšanai.</t>
  </si>
  <si>
    <t>Valsts ugunsdzēsības un glābšanas dienests</t>
  </si>
  <si>
    <t>Viedo tehnoloģiju infrastruktūras izbūve satiksmes plūsmas regulēšanai vides jautājumu risināšanai</t>
  </si>
  <si>
    <t xml:space="preserve">Multimodāls sabiedriskā transporta tīkls </t>
  </si>
  <si>
    <t xml:space="preserve">VAS "Latvijas dzelzceļš" </t>
  </si>
  <si>
    <t>Multimodālu transporta mezglu, mobilitātes punktu, “Park &amp; ride” infrastruktūras izveide</t>
  </si>
  <si>
    <t>Veloinfrastruktūras attīstība</t>
  </si>
  <si>
    <t>Veloceļu izbūve gar autoceļiem un pašvaldību teritorijās</t>
  </si>
  <si>
    <t xml:space="preserve">Dzelzceļa transporta attīstība un energoefektivitātes uzlabošana sabiedriskajos pasažieru pārvadājumos
</t>
  </si>
  <si>
    <t>VAS "Latvijas dzelzceļš"</t>
  </si>
  <si>
    <t>Dzelzceļa infrastruktūras būvniecība, pārbūve un atjaunošana, nodrošinot pilnvērtīgu integrēšanos TEN-T tīklā un energoefektivitātes uzlabošana sabiedriskajos pasažieru pārvadājumos</t>
  </si>
  <si>
    <t>Platjoslas infrastruktūras attīstība
(pēdējā jūdze)</t>
  </si>
  <si>
    <t>Augstas veiktspējas tīklu infrastruktūras attīstība Savienojamības paziņojumam atbilstošu pēdējās jūdzes pieslēgumu nodrošināšanai</t>
  </si>
  <si>
    <t>Nākāmās paaudzes tīkla izveide lauku teritorijās</t>
  </si>
  <si>
    <t>Vidējās jūdzes optiskā tīkla infrastruktūras izbūve</t>
  </si>
  <si>
    <t>Vienotā kiberdrošības infrastruktūra</t>
  </si>
  <si>
    <t>Valsts vienotā kiberdrošības risinājuma izveide</t>
  </si>
  <si>
    <t>Valsts galveno autoceļu TEN-T tīklā attīstība</t>
  </si>
  <si>
    <t>Valsts galveno autoceļu TEN-T tīklā pārbūve, uzlabojot ceļu satiksmes drošību, jauna valsts galvenā autoceļa posma izbūve</t>
  </si>
  <si>
    <t>Robežšķērsošanas punktu attīstība</t>
  </si>
  <si>
    <t>Eiropas transporta tīklā esošās dzelzceļa infrastruktūras attīstība</t>
  </si>
  <si>
    <t>Eiropas transporta tīklā esošās dzelzceļa infrastruktūras modernizācija un jaunas izveide; vienotas satiksmes vadības sistēmu ieviešana; dzelzceļa pasažieru infrastruktūras modernizācija; drošības pasākumu īstenošana</t>
  </si>
  <si>
    <t>Rīgas pilsētas transporta infrastruktūras attīstība</t>
  </si>
  <si>
    <t>Pašvaldība</t>
  </si>
  <si>
    <t>Rīgas pilsētas transporta infrastruktūras izbūve, pārbūve un atjaunošana, nodrošinot integrētas transporta sistēmas veidošanu, uzlabojot transporta infrastruktūras tehniskos parametrus un satiksmes drošību</t>
  </si>
  <si>
    <t>Nacionālās nozīmes centru maģistrālo ielu un esošo maršrutu attīstība</t>
  </si>
  <si>
    <t>Nacionālās nosīmes centru maģistrālo ielu un esošo maršrutu attīstība, kas nodrošina atsevišķu pilsētu daļu efektīvu savstarpējo sasaisti un sasaisti ar TEN-T tīklu, alternatīvu kravas ceļu izbūve, pārbūve vai modernizācija</t>
  </si>
  <si>
    <t>Lielo ostu publiskās infrastruktūras attīstība</t>
  </si>
  <si>
    <t>Ostu pārvaldes</t>
  </si>
  <si>
    <t>Lielo ostu publiskās infrastruktūras attīstība, tai skaitā, videi draudzīgas ostas infrastruktūras attīstība</t>
  </si>
  <si>
    <t>KF</t>
  </si>
  <si>
    <t>Starpnozaru sadarbības un atbalsta sistēmas izveide bērnu veselīgais attīstībai un sekmīgai pašrealizācijai</t>
  </si>
  <si>
    <t>LM, IZM, VM, TM, pašvaldības, zinātniskās institūcijas, NVO</t>
  </si>
  <si>
    <t>IKT sistēmu modernizācija labākas bērnu tiesību aizsardzības sistēmas nodrošināšanai</t>
  </si>
  <si>
    <t>IeM, LM, IZM, VM, TM, VARAM, pašvaldības</t>
  </si>
  <si>
    <t xml:space="preserve">Ģimenei draudzīgas vides un sabiedrības veidošana un intervences psiholoģiskā un emocionālā noturīguma veicināšanai </t>
  </si>
  <si>
    <t>LM, IZM, VM, TM, IeM, KM</t>
  </si>
  <si>
    <t>EM</t>
  </si>
  <si>
    <t>līdz 100%</t>
  </si>
  <si>
    <t>Individuālās garantijas digitalizācijai un automatizācijai</t>
  </si>
  <si>
    <t xml:space="preserve">Darījumiem no 200 tūkst.euro līdz 7 milj.euro; 
Apgrozāmiem līdzekļiem, investīciju aizdevumiem, līzingam un faktoringam 
Ja projekts paredz digitalizācijas vai atomatizācijas procesus, % likmes subsīdija investīciju aizdevumam vai samazināta garantijas prēmija
</t>
  </si>
  <si>
    <t>Energoefektivitātes paaugstināšana dzīvojamās ēkās, t.sk. attīstot ESKO tirgu (daudzīvokļu, privātās un neliela dzīvokļu skaita ēku kompleksos)</t>
  </si>
  <si>
    <t>Dzīvojamo ēku īpašnieki (gan fiziskas, gan juridiskas personas)</t>
  </si>
  <si>
    <t>Altum</t>
  </si>
  <si>
    <t>Energoefektivitātes uzlabošanas pasākumi dīvojamajās mājās; resursu efektīvas izmantošanas veicināšana, lai samazinātu patērētās siltumenerģijas apjomu;</t>
  </si>
  <si>
    <t>AER izmantošana un energoefektivitātes paaugstināšana rūpniecībā un komersantos</t>
  </si>
  <si>
    <t>Rūpnieciskās ražošanas jaudu modernizēšana, uzstādot energoefektīvākas ražošanas un ražošanu nodrošinošas blakusprocesu iekārtas; ražošanas ēku un teritoriju sakārtošana, t.sk., ražošanas teritorijā esošo iekšējo un ārējo inženiertīklu un inženiersistēmu nomaiņa pret energoefektīvākām</t>
  </si>
  <si>
    <t>AER izmantošana un energoefektivitātes paaugstināšana lokālajā un individuālajā siltumapgādē un aukstumapgādē</t>
  </si>
  <si>
    <t>Privātpersonas, komersanti, pašvaldību kapitālsabiedrības</t>
  </si>
  <si>
    <t>Energoefektivitātes paaugstināšana valsts ēkās</t>
  </si>
  <si>
    <t>Valsts ēku pārvaldītāji un lietotāji</t>
  </si>
  <si>
    <t>CFLA</t>
  </si>
  <si>
    <t>Saules elektroenerģijas ražošanas un akumulācijas iekārtu uzstādīšana</t>
  </si>
  <si>
    <t>Biogāzes attīrīšanas (biometāna ražošanas) iekārtu uzstādīšana, biometāna izmantošanai transportā vai stacionārās sadedzināšanas iekārtās nepieciešamās infrastruktūras izveide, tai skaitā, izveidojot pieslēgumus pie maģistrālajiem gāzes pārvades tīkliem</t>
  </si>
  <si>
    <t>Sociālo mājokļu atjaunošana vai jaunu sociālo mājokļu būvniecība</t>
  </si>
  <si>
    <t>Jaunu sociālo mājokļu būvniecība vai esošo atjaunošana</t>
  </si>
  <si>
    <t>Vides pieejamības uzlabošana daudzdzīvokļu ēkās, izbūvējot liftus</t>
  </si>
  <si>
    <t>Daudzdzīvokļu dzīvojamās ēkas īpašnieki</t>
  </si>
  <si>
    <t>Līdz 85%</t>
  </si>
  <si>
    <t>ESF</t>
  </si>
  <si>
    <t>4.3.4.3.</t>
  </si>
  <si>
    <t>Riska kapitāla instrumenti</t>
  </si>
  <si>
    <t xml:space="preserve">Agrīnas un izaugsmes stadijas riska kapitāla un mezanīna investīcijas
Akcelerācijas pakalpojumi,
</t>
  </si>
  <si>
    <t xml:space="preserve">Garantijas:
- Darījumiem no 200 tūkst.euro līdz 7 milj.euro; 
Apgrozāmiem līdzekļiem, investīciju aizdevumiem, līzingam un faktoringam 
Protfeļgarantijas:
- Līdz 80% apmērā;
- Darījumiem līdz 500 tūkst.euro;
- Apgrozāmiem līdzekļiem, investīciju aizdevumiem, līzingam un faktoringam 
</t>
  </si>
  <si>
    <t>Starta, izaugsmes aizdevumi</t>
  </si>
  <si>
    <t>_</t>
  </si>
  <si>
    <t>Infrastruktūras uzlabojumi vispatveroša, integrēta, uz indivīda vajadzībām orientēta diagnostikas, profilakses aktivitāšu, konsultatīvā un atbalsta pakalpojumu kopuma īstenošanai bērnu veselīgai attīstībai un sekmīgai pašrealizācijai mūža garumā, t.sk.:
- pedagoģiski psiholoģiskā atbalsta dienesta telpu pielāgošana, 
- autotransports pakalpojumu mobilitātes nodrošināšanai.</t>
  </si>
  <si>
    <t xml:space="preserve">Veselības ministrija, Veselības ministrijas padotības iestādes, </t>
  </si>
  <si>
    <t>Jebkura banka, kas vēlas noslēgt sadarbības līgumu ar Altum</t>
  </si>
  <si>
    <t>Altum
Gala labuma guvēji: komersanti</t>
  </si>
  <si>
    <t>- APIA ietvaros izvēlēts pētniecības, zinātnes un privātā sektora konsorcijs;
- komersanti;</t>
  </si>
  <si>
    <t xml:space="preserve">Atbalsts granta veidā - akciju emisiju vai parāda vērtspapīru emisijai </t>
  </si>
  <si>
    <t>Pasākuma nosaukums</t>
  </si>
  <si>
    <t>1.1.1.1.</t>
  </si>
  <si>
    <t>Pasākuma Nr.</t>
  </si>
  <si>
    <t>1.1.1.2.</t>
  </si>
  <si>
    <t>1.1.1.3.</t>
  </si>
  <si>
    <t>1.1.1.4.</t>
  </si>
  <si>
    <t>1.1.1.5.</t>
  </si>
  <si>
    <t>1.1.1.6.</t>
  </si>
  <si>
    <t>1.1.1.7.</t>
  </si>
  <si>
    <t>1.1.1.8.</t>
  </si>
  <si>
    <t>1.2.1.1.</t>
  </si>
  <si>
    <t>1.2.1.2.</t>
  </si>
  <si>
    <t>1.2.2.1.</t>
  </si>
  <si>
    <t>1.2.2.2.</t>
  </si>
  <si>
    <t>1.2.3.1.</t>
  </si>
  <si>
    <t>1.2.3.2.</t>
  </si>
  <si>
    <t>1.2.3.4.</t>
  </si>
  <si>
    <t>1.2.3.5.</t>
  </si>
  <si>
    <t>2.1.1.1.</t>
  </si>
  <si>
    <t>2.1.1.2.</t>
  </si>
  <si>
    <t>2.1.1.3.</t>
  </si>
  <si>
    <t>2.1.1.4.</t>
  </si>
  <si>
    <t>2.1.1.5.</t>
  </si>
  <si>
    <t>2.1.1.6.</t>
  </si>
  <si>
    <t>2.1.3.1.</t>
  </si>
  <si>
    <t>2.1.3.2.</t>
  </si>
  <si>
    <t>2.1.3.3.</t>
  </si>
  <si>
    <t>2.2.2.1.</t>
  </si>
  <si>
    <t>2.2.2.2.</t>
  </si>
  <si>
    <t>2.2.2.3.</t>
  </si>
  <si>
    <t>2.2.2.4.</t>
  </si>
  <si>
    <t>2.2.2.5.</t>
  </si>
  <si>
    <t>2.2.3.1.</t>
  </si>
  <si>
    <t>2.2.3.2.</t>
  </si>
  <si>
    <t>2.2.3.3.</t>
  </si>
  <si>
    <t>2.2.3.4.</t>
  </si>
  <si>
    <t>2.2.3.5.</t>
  </si>
  <si>
    <t>2.2.3.6.</t>
  </si>
  <si>
    <t>2.2.3.7.</t>
  </si>
  <si>
    <t>2.3.1.1.</t>
  </si>
  <si>
    <t>2.3.1.2.</t>
  </si>
  <si>
    <t>2.3.1.3.</t>
  </si>
  <si>
    <t>5.1.1.1.</t>
  </si>
  <si>
    <t>5.1.1.2.</t>
  </si>
  <si>
    <t>5.1.1.3.</t>
  </si>
  <si>
    <t>5.1.1.4.</t>
  </si>
  <si>
    <t>5.1.1.5.</t>
  </si>
  <si>
    <t>4.1.1.1.</t>
  </si>
  <si>
    <t>4.1.1.2.</t>
  </si>
  <si>
    <t>4.1.1.4.</t>
  </si>
  <si>
    <t>4.1.1.5.</t>
  </si>
  <si>
    <t>4.1.1.6.</t>
  </si>
  <si>
    <t>4.1.2.1.</t>
  </si>
  <si>
    <t>4.1.2.2.</t>
  </si>
  <si>
    <t>4.1.2.3.</t>
  </si>
  <si>
    <t>4.1.2.4.</t>
  </si>
  <si>
    <t>4.2.1.1.</t>
  </si>
  <si>
    <t>4.2.1.2.</t>
  </si>
  <si>
    <t>4.2.1.3.</t>
  </si>
  <si>
    <t>4.2.1.4.</t>
  </si>
  <si>
    <t>4.2.1.5.</t>
  </si>
  <si>
    <t>4.2.1.6.</t>
  </si>
  <si>
    <t>4.2.1.7.</t>
  </si>
  <si>
    <t>4.2.2.1.</t>
  </si>
  <si>
    <t>4.2.2.2.</t>
  </si>
  <si>
    <t>4.2.2.3.</t>
  </si>
  <si>
    <t>4.2.2.4.</t>
  </si>
  <si>
    <t>4.2.2.5.</t>
  </si>
  <si>
    <t>4.2.2.6.</t>
  </si>
  <si>
    <t>4.2.2.7.</t>
  </si>
  <si>
    <t>4.2.2.8.</t>
  </si>
  <si>
    <t>4.2.2.9.</t>
  </si>
  <si>
    <t>4.2.3.1.</t>
  </si>
  <si>
    <t>4.2.3.2.</t>
  </si>
  <si>
    <t>4.2.4.1.</t>
  </si>
  <si>
    <t>4.2.4.2.</t>
  </si>
  <si>
    <t>4.2.4.3.</t>
  </si>
  <si>
    <t>4.3.4.4.</t>
  </si>
  <si>
    <t>4.3.4.6.</t>
  </si>
  <si>
    <t>4.3.6.4.</t>
  </si>
  <si>
    <t>4.3.6.7.</t>
  </si>
  <si>
    <t>4.3.6.8.</t>
  </si>
  <si>
    <t>4.3.6.9.</t>
  </si>
  <si>
    <t>4.3.4.5.</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</si>
  <si>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</si>
  <si>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Nodarbināmības priekšnosacījumu nodrošināšana ieslodzītajiem, pilnveidojot resocializācijas sistēmas efektivitāti,  sekmējot bijušo ieslodzīto iekļaušanos, vienlīdzīgas iespējas un aktīvu līdzdalību</t>
  </si>
  <si>
    <t>TM</t>
  </si>
  <si>
    <t>Sociālā dialoga attīstība, stiprinot sociālo partneru veiktspēju  līdzdarboties likumdošanas, nacionālo reformu un koplīgumu slēgšanas pārrunu procesā</t>
  </si>
  <si>
    <t>Atbalsts pilsoniskās sabiedrības organizāciju izaugsmei, stiprinot līdzdalību publiskās pārvaldes lēmumu pieņemšanas procesos</t>
  </si>
  <si>
    <t>1. Kapacitātes stiprināšanas pasākumi,
2. konsultantu, ekspertu un speciālistu  piesaiste,
3. izvērtējumu, ekspertīžu un analīzes veikšana,
4. informatīvie un izglītojošie pasākumi,
5. dažādu sadarbības mehānismu izveide,
6. koplīgumu slēgšanas pārrunu un konsultāciju procesa atbalsts darba devēju un darba ņēmēju organizāciju starpā,
7. publicitātes kampaņas,
8. sadarbības platformas un digitālie risinājumi.</t>
  </si>
  <si>
    <t>1. Kapacitātes stiprināšanas pasākumi,
2. konsultantu, ekspertu un speciālistu  piesaiste,
3. izvērtējumu, ekspertīžu un analīzes veikšana,
4. informatīvie un izglītojošie pasākumi,
5. dažādu sadarbības mehānismu izveide,
6. līdzdalības platformas un digitālie risinājumi.</t>
  </si>
  <si>
    <t>VSIA "Autotransporta direkcija", pašvaldības</t>
  </si>
  <si>
    <t>5G  infrastruktūras izbūve, VIA Baltica un Rail Baltica</t>
  </si>
  <si>
    <t>5G izvēršanai piemērotas pasīvās infrastruktūras pieejamība gar TEN-T tīkla sauszemes transporta ceļiem un nepārtraukts 5G pārklājums Rail Baltica koridorā</t>
  </si>
  <si>
    <t>VAS "Valsts nekustamie īpašumi"</t>
  </si>
  <si>
    <t>Pierādījumos balstītu narkotiku lietošanas profilakses programmu īstenošana un profilakses kvalitātes standartu ieviešana</t>
  </si>
  <si>
    <t>Pasākumi atkarīgo personu resocializācijai un atgriešanai darba tirgū, kā arī preventīvie pasākumi jauniešiem</t>
  </si>
  <si>
    <t>VK</t>
  </si>
  <si>
    <t>1.4.</t>
  </si>
  <si>
    <t>1.4.1.</t>
  </si>
  <si>
    <t>1.4.1.1.</t>
  </si>
  <si>
    <t>1.4.1.2.</t>
  </si>
  <si>
    <t>1.4.1.3.</t>
  </si>
  <si>
    <t>1.4.1.4.</t>
  </si>
  <si>
    <t>3.1.1.1.</t>
  </si>
  <si>
    <t>3.1.1.2.</t>
  </si>
  <si>
    <t>3.1.1.3.</t>
  </si>
  <si>
    <t>3.1.1.4.</t>
  </si>
  <si>
    <t>3.1.1.5.</t>
  </si>
  <si>
    <t>1) Sabiedriskā pasūtījuma veidošana medijiem par vecāku prasmju, attiecību pratības tematiku, ģimeni, laulību, paaudžu solidaritāti un atjaunotni kā vērtību;
2) Jauniešu izglītošana, veidojot izpratni par savstarpējām attiecībām un ģimeni kā vērtību;
3) Atbalsts un atzinība darba devējiem, kas nodrošina ģimenei draudzīgu darba vidi, kā arī komersantiem, kuri  ģimenēm ar bērniem piedāvā pakalpojumus un produktus uz atvieglotiem nosacījumiem;
4) Kuplo - 3+ ģimeņu godināšana, pasākumu, kas veicina ģimenes kopā būšanu, īstenošana;
5) Valsts pētījumu programmas izveide un īstenošana nozarē "Demogrāfija un sociālā labklājība", sekmējot uz pierādījumiem balstītas politikas izstrādi un īstenošanu;
6) Tēvu lomas stiprināšana sabiedrībā, motivējot aktīvāk iesaistīties bērna aprūpē un audzināšanā;
7) Diskriminācijas un vardarbības (aizskāruma un pāri darījuma) mazināšana izglītības iestādēs un e-vidē;
8) Sociālais darbs ar ģimeni, no kuras nepilngadīgais nonācis brīvības atņemšanas soda izciešanas vietā;
9) Atbalsta sistēmas izveide ģimenēm ar bērniem, kuri zaudējuši tuviniekus (vecākus, bērnus- brāļus, māsas);
10) Uzraudzības sistēmas pilnveide vardarbības jomā.</t>
  </si>
  <si>
    <t>4.3.1.3.</t>
  </si>
  <si>
    <t>4.3.4.7.</t>
  </si>
  <si>
    <t>1. Mācību programmu izstrāde/aprobēšanu, darbinieku, t.sk. ārstu, speciālistu, iestādes amatpersonu, atbalsta funkciju veicēju profesionālo spēju un metodiskās vadības pilnveidei;
2. VDEĀVK procesu un analītiskās funkcijas attīstība;
3. Sabiedrības informēšana par aktualitātēm invaliditātes noteikšanas, darbspējas vērtēšanas, ierobežojumu vērtēšanas procesā;
4. VDEĀVK sniegto pakalpojumu uzlabošana, izstrādājot vienotu informācijas sniegšanas modeli par pieejamo atbalstu invaliditātes gadījumā;
5. Invaliditātes informatīvās sistēmas pilnveide atbilstoši bērnu invaliditātes noteikšanas sistēmas pilnveidei.</t>
  </si>
  <si>
    <t>4.4.</t>
  </si>
  <si>
    <t>4.4.1.</t>
  </si>
  <si>
    <t>Sociālās inovācijas</t>
  </si>
  <si>
    <t>Augstskolu studiju vides modernizācija</t>
  </si>
  <si>
    <t>Augstskolu STEM, tai skaitā radošo industriju un medicīnas, studiju vides attīstība, tostarp infrastruktūras un aprīkojuma modernizācija, industrijai 4.0 atbilstošo tehnoloģiju ieviešana studiju procesā, koplietošanas risinājumu ieviešana</t>
  </si>
  <si>
    <t>Studiju procesa digitalizācija</t>
  </si>
  <si>
    <t>1) Atbalsts akadēmiskā personāla kompetenču modeļa ieviešanai, personāla atlases un motivēšanas sistēmas pilnveidei un  prognozējamās karjeras jeb tenūrgaitas sistēmas un tenūramatu institucionalizēšanai
2) Pilotprojektu īstenošana profesoru vietu izveidei, tostarp jaunos pētnieciskos virzienos un jomās, kurās izveidoti RIS3 izcilības centri</t>
  </si>
  <si>
    <t>Digitālo risinājumu, tai skaitā koplietošanas risinājumu, ieviešana augstākajā izglītībā, tehnoloģiju ieviešana un attīstība studiju procesā, jo īpaši mācīšanas un mācīšanās procesa digitalizācijā un student-centrēta mācību procesa nodrošināšanā, studiju satura digitalizācija un progresīvo digitālo kompetenču, tai skaitā pedagoģiski digitālo kompetenču, attīstība</t>
  </si>
  <si>
    <t>3.1.1.6.</t>
  </si>
  <si>
    <t>Indikatīvie sadarbības partneri</t>
  </si>
  <si>
    <t>SM</t>
  </si>
  <si>
    <t>FM</t>
  </si>
  <si>
    <t xml:space="preserve">Muitas tehnisko risinājumu integrēta attīstība </t>
  </si>
  <si>
    <t>PM Nr.</t>
  </si>
  <si>
    <t>Prior. Nr.</t>
  </si>
  <si>
    <t>5.1.1.6.</t>
  </si>
  <si>
    <t>5.1.1.7</t>
  </si>
  <si>
    <t>Unikāla Eiropas mēroga kultūras  mantojuma  atjaunošana, lai veicinātu to pieejamību,  attīstot kultūras pakalpojumus</t>
  </si>
  <si>
    <t>Kultūras mantojuma saglabāšana un jaunu pakalpojumu attīstība</t>
  </si>
  <si>
    <t>Reģionālās kultūras infrastruktūras attīstība kultūras pakalpojumu pieejamības uzlabošana</t>
  </si>
  <si>
    <t>Pašvaldības, plānošanas reģioni un kultūras mantojuma
pieminekļu īpašnieki (biedrības, nodibinājumi vai reliģiskas
organizācijas, juridiskas vai komercreģistrā reģistrētas fiziskas
personas), komersanti, valsts pārvaldes iestādes.</t>
  </si>
  <si>
    <t>Nacionālas vai reģionālas kultūras infrastruktūras, kas nodrošina profesionālās mākslas darbību vai atmiņas institūcijas funkciju, būvniecība, atjaunošana un restaurācija;
Publiskās ārtelpas attīstīšana atbalstāmo objektu apkārtnē;
Jaunu pakalpojumu izveide, paplašinot reģionālās kultūras infrastruktūras saturisko piedāvājumu.</t>
  </si>
  <si>
    <t>Unikālu valsts nozīmes aizsargājamo kultūras pieminekļu atjaunošana un  restaurācija;
Ar  valsts nozīmes aizsargājamiem kultūras pieminekļiem saistītās infrastruktūras  būvju, kas ir vērsti uz kultūras mantojuma saglabāšanu, aizsardzību un attīstību;
atjaunošana un restaurācija un publiskās ārtelpas attīstīšana atbalstāmo objektu apkārtnē; 
Jaunu pakalpojumu izveide, paplašinot kultūras mantojuma objektu saturisko piedāvājumu.</t>
  </si>
  <si>
    <t>2.1.1.7.</t>
  </si>
  <si>
    <t>2.1.1.8.</t>
  </si>
  <si>
    <t>Valsts iestāžu  infrastruktūras optimizācija</t>
  </si>
  <si>
    <t xml:space="preserve">4.2.1.8. </t>
  </si>
  <si>
    <t>4.4.1.1.</t>
  </si>
  <si>
    <t>4.4.1.2.</t>
  </si>
  <si>
    <t>Satiksmes plūsmas viedās tehnoloģijas</t>
  </si>
  <si>
    <t>1. VUGD katastrofu pārvaldības tehniskās kapacitātes nodrošināšana:1)  vitāli nepieciešamā specializētā ugunsdzēsības un glābšanas autotransporta iegāde, 2) vitāli nepieciešamās palīgtehnikas iegāde ugunsdzēsībai, glābšanai un ugunsdrošībai, mūsdienu prasībām atbilstoša aprīkojuma un inventāra (ūdenslīdēju darba veikšanai, alpīnismam, glābšanas darbiem un ugunsgrēku dzēšanai) iegāde, 3) personāla apmācības darbam ar aprīkojumu apguve;
2.VUGD Tehniskās un aprīkojuma remonta bāzes projektēšana un  būvniecība;
3. Katastrofu zaudējumu datubāzes izveide  un ieviešana;
4. Agrīnās brīdināšanas sistēmas izstrāde un ieviešana;
5. Apmācības metodoloģijas izveidošana un stacionāro un pārvietojamo praktisko apmācības telpu iekārtošana (Drošības klases).</t>
  </si>
  <si>
    <t>Valsts ieņēmumu dienests</t>
  </si>
  <si>
    <t>2023.g. I cet</t>
  </si>
  <si>
    <t>Pašvaldības, pašvaldību iestādes, NVO, plānošanas reģioni</t>
  </si>
  <si>
    <t>IPIA/ APIA</t>
  </si>
  <si>
    <t>1. Valsts probācijas dienesta darbinieku kapacitātes celšana un profesionālās noturības stiprināšana;
2. Ārvalstu pieredzes pētniecība, probācijas un resocializācijas darba organizēšanas instrumentu un programmu pilnveidošana un jaunu instrumentu izstrāde/ieguve/ieviešana, ieskaitot instrumentu un programmu aprobēšanu un validizēšanu, atbilstoši dažādu probācijas klientu mērķgrupu resocializācijas vajadzībām, jaunieviesto un pilnveidoto resocializācijas instrumentu un darba metožu ieviešana e-vidē, t.sk. e-mācību attīstīšana;
3. Probācijas klientu resocializācijas modeļa pilnveidošana; jaunu (interaktīvu) resocializācijas darba metožu attīstība, aprobācija un īstenošana;
4. Sociālās iekļaušanas koeficienta metodikas izstrāde un ieviešana; 
5. Dienesta brīvprātīgo darba programmu pilnveidošana un īstenošana, pasākumu brīvprātīgo kopienas attīstībai un saliedēšanai īstenošana;
6. Atbalsta pasākumu izstrāde un īstenošana probācijas klientu resocializācijai, viņu ģimenes locekļiem, t.sk. atbalsta personām, pasākumu īstenošana ģimenes saišu stiprināšanai;
7. Ikgadējās konferences dienesta nodarbinātajiem un sadarbības partneriem; starpinstitūciju sadarbības pilnveidošanas pasākumi un apmācības iesaistīto institūciju un brīvprātīgo pārstāvjiem, t.sk. NVO pārstāvjiem;
8. Sabiedrības, t.sk. tiesnešu, prokuroru, tiesībaizsardzības iestāžu, pašvaldību, citu institūciju un NVO darbinieku, informējoši/izglītojoši pasākumi un sociālās kampaņas;
9. Sabiedrības iesaistes un atbalsta pasākumi notiesāto personu sociālās uzņēmējdarbības attīstībai; 
10. Publicitātes pasākumi, t.sk. konferences un citi pasākumi dienesta nodarbinātajiem, sadarbības partneriem no valsts un nevalstiskā sektora, lai informētu par projekta īstenošanas rezultātiem un resocializācijas sistēmas attīstības perspektīvām; 
11. IT attīstība, ieskaitot klientu lietu vadības kvalitātes sistēmas pilnveidošanu.</t>
  </si>
  <si>
    <t>1. Specializētu riska un vajadzību novērtējuma instrumentu un resocializācijas programmu (piem., nepilngadīgie ar atkarību, ekonomiskie noziedznieki, kibernoziedznieki) izstrāde/ieguve/ieviešana, instrumentu un programmu aprobēšana un validizēšana, esošo riska un vajadzību novērtējuma instrumentu un resocializācijas programmu efektivitātes izpēte, validizācija un aprobācija; 
2. Drošības risku izvērtējuma instrumenta izstrāde/ieguve;
3. Speciālistu konsultācijas, jaunu atbalsta pasākumu, t.sk. informatīvu pasākumu, izstrāde un īstenošana ieslodzītajiem, viņu ģimenes locekļiem (t.sk. atbalsta personām), resocializācijas darba un kriminālsodu izpildes efektivitātes mērījumu sistēmas ieviešana, t.sk. pētījumi; 
4. Nodarbināto un brīvprātīgo kapacitātes celšana, profesionālās kvalifikācijas paaugstināšanas un profesionālās noturības veicināšanas pasākumi, piem., supervīzijas, koučingu un ikgadējās konferences, u.c., e-mācību attīstība; 
5. Starpinstitūciju sadarbības pilnveidošanas pasākumi un apmācības iesaistīto institūciju un NVO pārstāvjiem; 
6. Sabiedrības informēšana, izglītojoši pasākumi un sociālās kampaņas, t.sk. par noziedzīgās uzvedības riskiem, ieslodzīto personības īpatnībām, par kriminālsoda izpildes laikā veicamo resocializācijas darbu un starpinstitucionālo sadarbību, u.c.; 
7. E-mācību procesa pilnveide; 
8. IT attīstība.</t>
  </si>
  <si>
    <t>Pārresoru koordinācijas centrs, Pedagoģiski psiholoģiskā atbalsta dienests</t>
  </si>
  <si>
    <t>Pārresoru koordinācijas centrs, Pedagoģiski psiholoģiskā atbalsta dienests un IeM Informācijas centrs</t>
  </si>
  <si>
    <t>Pārresoru koordinācijas centrs, Pedagoģiski psiholoģiskā atbalsta dienests un Sabiedrības integrācijas fonds</t>
  </si>
  <si>
    <t>Publiskā sektora IKT sistēmu modernizācija un savstarpējā savietojamība labākas bērnu tiesību aizsardzības sistēmas nodrošināšanai, t.sk. risku izvērtēšanas rīka un risku vadības algoritmu izstrāde agrīna preventīva atbalsta pakalpojumu nepieciešamības identificēšanai un agrīnā preventīvā aptbalsta pakalpojumu informācijas sistēmas izveide</t>
  </si>
  <si>
    <t>Valsts kanceleja</t>
  </si>
  <si>
    <t>Valsts ieņēmumu dienests, Valsts robežsardze, Pārtikas un veterinārais dienests</t>
  </si>
  <si>
    <t>2022.g. II cet</t>
  </si>
  <si>
    <t>Plānošanas reģioni</t>
  </si>
  <si>
    <t>Pašvaldības, VSIA "Latvijas valsts ceļi"</t>
  </si>
  <si>
    <t>VSIA "Latvijas valsts ceļi", pašvaldības</t>
  </si>
  <si>
    <t>VSIA "Latvijas valsts ceļi"</t>
  </si>
  <si>
    <t>2022.g. IV cet</t>
  </si>
  <si>
    <t>2023.g. II cet</t>
  </si>
  <si>
    <t>2022.g. III cet</t>
  </si>
  <si>
    <t>2023.g. III cet</t>
  </si>
  <si>
    <t xml:space="preserve">1. Profesionālā tālākizglītība un pilnveide; 
2. Modulārās profesionālās izglītības programmas;
3. Neformālās izglītības programmas; 
4. Transportlīdzekļu un traktortehnikas vadītāju programmas (t.sk. eksāmena kārtošana);
5. Apmācības pie darba devēja;
6. Ārpus formālās izglītības sistēmas apgūtās profesionālās kompetences novērtēšana;
7. Konkurētspējas paaugstināšanas pasākumi;
8. Augstākās izglītības iestāžu studiju moduļu vai studiju kursu apguve;
9. Mācību papildu uzraudzība un izvērtēšana atbilstoši izglītības kvalitāti reglamentējošajiem normatīvajiem aktiem no NVA un sadarbības partnera puses; 
10. Atbalsts prasmju sertificēšanai tiešsaistes platformu kursos;
11. Pasākumi komercdarbības vai pašnodarbinātības uzsākšanai;
12. Citi pasākumi (piem. informēšanas/publicitātes pasākumi, atbalsts reģionālajai mobilitātei aktīvo nodarbinātības pasākumu ietvaros, specializētā transporta izmaksas bezdarbniekam ar invaliditāti, specifisku speciālistu atbalsts,  karjeras konsultācijas u.c.).
</t>
  </si>
  <si>
    <t>1.3.1.1.</t>
  </si>
  <si>
    <t xml:space="preserve">Inovācijas labaratorija digitalizācijas priekšrocību izmantošanai </t>
  </si>
  <si>
    <t>Publisko pakalpojumu dizaina izstrāde inovācijas labaratorijas ietvaros, ekspertu piesaiste, digitālo dizaineru piesaiste, labaratorijas darbības attīstīšana, starpsektoru inovāciju prototipu izstrāde u.c.</t>
  </si>
  <si>
    <t>2024.g. I cet</t>
  </si>
  <si>
    <t>2025.g. I cet</t>
  </si>
  <si>
    <t>Atbalsts jaunām pieejām sabiedrībā balstītu sociālo pakalpojumu sniegšanā (inovācijas)</t>
  </si>
  <si>
    <t xml:space="preserve">1. Inovatīvu metožu sociālo pakalpojumu sociālās atstumtības riskam pakļauto mērķa grupas personām sniegšanā izstrāde/aprobēšana;                                                                          
2. Apmācības darbam ar pasākuma mērķa grupu un konsultatīvs atbalsts sociālā pakalpojuma speciālistiem;                                      
3. Pierādījumos balstīti efektīvi/inovatīvi risinājumi atkarību izraisošo vielu un procesu patēriņa mazināšanai, paredzot sociālās inovācijas sociālās rehabilitācijas pakalpojuma nodrošināšanā pilngadīgām personām institūcijā un dzīvesvietā.                                                                </t>
  </si>
  <si>
    <t>2027.g. I cet</t>
  </si>
  <si>
    <t xml:space="preserve"> Profesionāla un mūsdienīga sociālā darba attīstība</t>
  </si>
  <si>
    <t>Valsts administrācijas skola</t>
  </si>
  <si>
    <t>Ārpusģimenes aprūpes atbalsta centri</t>
  </si>
  <si>
    <t>Prevencijas, diagnostikas un sociālās rehabilitācijas atbalsta pasākumi ģimenēm ar bērniem psiholoģiskās un emocionālās labklājības veicināšanai</t>
  </si>
  <si>
    <t>Energoefektivitāti veicinoši pasākumi kultūras infrastruktūrā</t>
  </si>
  <si>
    <t xml:space="preserve">Pilsonisko līdzdalību veicinošu kultūras pakalpojumu pieejamības veicināšana
</t>
  </si>
  <si>
    <t xml:space="preserve">1) Atbalsts Latvijas nevalstiskajām organizācijām, tostarp, stiprinot reģionālo NVO atbalsta centru darbību, mazākumtautību un romu NVO līdzdalību, diasporas, kultūras jomas organizāciju u.c. darbību, kapacitātes un interešu pārstāvības spēju celšanai;
2) digitālo rīku un jauno tehnoloģiju risinājumu attīstība aktīvas un iekļaujošas līdzdalības stiprināšanai un nodrošināšanai, tostarp, veicinot informācijas resursu pieejamību un medijpratības prasmes, īpaši sabiedrības grupās ar zemu līdzdalības īpatsvaru, kā arī mazākumtautību, romu kopienas un diasporas pārstāvjiem;
3) atbalsts sabiedrības līdzdalības pasākumiem un aktivitātēm saliedētas un pilsoniski aktīvas sabiedrības attīstības veicināšanai, īpaši sabiedrības grupās ar zemu līdzdalības īpatsvaru, kā arī mazākumtautību, romu kopienas un diasporas pārstāvjiem.
</t>
  </si>
  <si>
    <t xml:space="preserve">Pašvaldība, pašvaldības iestāde, valsts akciju sabiedrība vai valsts kapitālsabiedrība,  NVO un privātie kultūras operatori </t>
  </si>
  <si>
    <t>Latvijas Nacionāais kultūras centrs</t>
  </si>
  <si>
    <t>Pašvaldības un citi izglītības iestāžu dibinātāji, 
valsts un pašvaldību kultūras iestādes,
privātā, t.sk., nevalstiskā sektora kultūras iestādes,Valsts kultūrkapitāla fonds</t>
  </si>
  <si>
    <t xml:space="preserve">Pilsonisko līdzdalību veicinošu kultūras pakalpojumu pieejamības nodrošināšana neatkarīgi no dzīves vietas, ģimenes sociāli ekonomiskā stāvokļa utt., tā veicinot mācību motivāciju un arī piederības sajūtu valstij;
- programmas administrēšana un tehniskā nodrošināšana. 
</t>
  </si>
  <si>
    <t>1.2.3.3.</t>
  </si>
  <si>
    <t>4.2.3.3.</t>
  </si>
  <si>
    <t xml:space="preserve">Labklājības ministrijas infrastruktūras pieejamības nodrošināšana
</t>
  </si>
  <si>
    <t xml:space="preserve">Pakalpojumu kvalitātes un pieejamības uzlabošana, tuvinot VSAC filiāles kopienā sniegtajiem (ģimeniskā vidē pietuvinātiem) pakalpojumiem 
</t>
  </si>
  <si>
    <t xml:space="preserve"> Bezdarbnieku, darba meklētāju un bezdarba riskam pakļauto personu kvalifikācijas un prasmju paaugstināšana</t>
  </si>
  <si>
    <t xml:space="preserve">Nelabvēlīgākā situācijā esošu bezdarbnieku un ekonomiski neaktīvo iedzīvotāju iekļaušanās darba tirgū sekmēšana </t>
  </si>
  <si>
    <t>Atbalsts sociālajai uzņēmējdarbībai</t>
  </si>
  <si>
    <t>EURES tīkla darbības nodrošināšana Latvijā</t>
  </si>
  <si>
    <t>NVA veiktspējas stiprināšana un pakalpojumu modernizēšana</t>
  </si>
  <si>
    <t xml:space="preserve">Ilgāka un labāka darba mūža veicināšana </t>
  </si>
  <si>
    <t>VDI veiktspējas stiprināšana un pakalpojumu modernizēšana</t>
  </si>
  <si>
    <t>Vienlīdzīgu iespēju un nediskriminācijas veicināšana</t>
  </si>
  <si>
    <t>Atbalsta pasākumi diskriminācijas riskam pakļautajām sabiedrības grupām vienlīdzīgu iespēju un tiesību realizēšanai dažādās dzīves jomās</t>
  </si>
  <si>
    <t>Pasākumi ģimenes un darba dzīves saskaņošanai</t>
  </si>
  <si>
    <t>1.3.1.2.</t>
  </si>
  <si>
    <t>Valsts pārvaldes iestādes, pašvaldības, plānošanas reģioni, valsts un pašvaldību kapitālsabiedrības (deleģēto pārvaldes uzdevumu veikšanai), tiesu varas institūcijas, Eiropas digitālās inovācijas centri.</t>
  </si>
  <si>
    <t>Valsts pārvaldes iestādes, pašvaldības, plānošanas reģioni, valsts un pašvaldību kapitālsabiedrības (deleģēto pārvaldes uzdevumu veikšanai), tiesu varas institūcijas, komersanti kā sadarbības partneri pilotprojektos</t>
  </si>
  <si>
    <t>Pašvaldības, to iestādes, pašvaldību kapitālsabiedrības, publiski privātās kapitālsabiedrības</t>
  </si>
  <si>
    <t>Pašvaldību īpašumā esošo ēku atjaunošana energoefektivitātes paaugstināšanai, ēku energosertifikācija un būvdarbi energoefektivitātes palielināšanai, t.sk. ēkas vadības viedās tehnoloģijas efektīvākai ēkas enerģijas patēriņa vadībai, atjaunojamos energoresursus izmantojošas enerģiju ražojošas iekārtas. Tāpat atbalsts paredzēts gaisa kvalitātes uzlabošanas iekārtu iegādei, videi draudzīgiem ilgtermiņa apsaimniekošanas risinājumiem enerģijas taupīšanai vai ieguvei no atjaunojamiem resursiem.</t>
  </si>
  <si>
    <t>2023.g. IV cet</t>
  </si>
  <si>
    <t>Zaļās un zilās infrastruktūras risinājumu (piemēram, zaļās sienas, jumtu dārzi, peldošās salas, caurlaidīgi segumi, ēnu sniedzoši koki u.c.) un citu pielāgošanās klimata pārmaiņām pasākumu (piemēram, dzeramā ūdens piekļuves vietas, pilsētu lietus ūdens noteces sistēmas u.c.), t.sk. izmantojot arī kombinācijā ar pelēkās infrastruktūras risinājumiem, īstenošana atbilstoši vietējām (pašvaldību) klimata pielāgošanās stratēģijām (pašvaldības attīstības programmas sastāvdaļa) [1], risinot sabiedrības un vides problēmas un nodrošinot pozitīvu ietekmi tādās reģionālai attīstībai būtiskās jomās kā vietējās ekonomikas attīstība un pakalpojumu efektivitāte (izņemot tās aktivitātes, ko paredz plūdu riska pārvaldības plāni nacionālas nozīmes pasākumus plūdu un krasta erozijas risku novēršanai). Atbalsts paredzēts arī ieguldījumiem jau esošajās dabas un apstādījumu teritorijās, kas ir nozīmīgs zaļās un zilās infrastruktūras tīklojuma pamatelements, tai skaitā Baltijas jūras piekrastē.</t>
  </si>
  <si>
    <t>Pašvaldības, to iestādes un komersanti (pašvaldību kapitālsabiedrības)</t>
  </si>
  <si>
    <t>līdz 50%</t>
  </si>
  <si>
    <t>Esošo atkritumu poligonu pielāgošana, pārkvalifikācija vai pārveide citām atkritumu apsaimniekošanas darbībām, kā arī vietējā līmeņa atkritumu radīšanas samazināšanas, preču labošanas pakalpojumu attīstība, atkritumu sagatavošanu otrreizējai pārstrādei un aprites ekonomikas veicināšanas pasākumi</t>
  </si>
  <si>
    <t>Pašvaldības, komersanti</t>
  </si>
  <si>
    <t xml:space="preserve">Pašvaldību pirmsskolas izglītības iestāžu ēku vai atsevišķu telpu būvniecība  jaunu vietu izveidei pirmsskolas vecuma bērnu uzņemšanai, t.sk. piebūves un citi pirmsskolas izglītības pieejamību veicinoši risinājumi, piemēram, vides pieejamības uzlabošana. Teritorijas labiekārtošana.
</t>
  </si>
  <si>
    <t>Valsts pārvaldes iestādes (VARAM)</t>
  </si>
  <si>
    <t>Valsts pārvaldes iestādes, pašvaldības,  atvasinātas publisko tiesību juridiskā personas (publiski nodibinājumi), kas veicina sabiedrības integrāciju, nevalstiskās organizācijas</t>
  </si>
  <si>
    <t>Pašvaldības, to iestādes</t>
  </si>
  <si>
    <t>Pašvaldības, to izveidotās iestādes, pašvaldību kapitālsabiedrības, publiski privātās kapitālsabiedrības</t>
  </si>
  <si>
    <t xml:space="preserve">Integrēti ieguldījumi publiskajā ārtelpā (piemēram, parks, skvērs, promenāde, publiski pieejama atpūtas zona, t.sk. Baltijas jūras piekrastē), identificējot primāri svarīgas vietas, kur ieguldījumi var sniegt vislielāko atdevi, uzlabot sabiedrības drošību vai dzīves vides kvalitāti, kas var ietvert multifunkcionālus risinājumus, zaļo un zilo infrastruktūru (piemēram, zaļās salas, zaļos žogus, velosipēdu novietnes, caurlaidīgu zemes segumu). 
</t>
  </si>
  <si>
    <t>4.3.5.5.</t>
  </si>
  <si>
    <t xml:space="preserve"> “Pētniecības un inovāciju kapacitātes stiprināšana un progresīvu tehnoloģiju ieviešana  kopējā P&amp;A sistēmā”</t>
  </si>
  <si>
    <t xml:space="preserve"> “Prasmju attīstīšana viedās specializācijas,  industriālās pārejas un uzņēmējdarbības veicināšanai”</t>
  </si>
  <si>
    <t>“Pētniecības un inovāciju kapacitātes stiprināšana un progresīvu tehnoloģiju ieviešana uzņēmumiem ”</t>
  </si>
  <si>
    <t xml:space="preserve"> “Izmantot digitalizācijas priekšrocības uzņēmējdarbības attīstībai ”</t>
  </si>
  <si>
    <t>“Energoefektivitātes veicināšana un siltumnīcefekta gāzu emisiju samazināšana”</t>
  </si>
  <si>
    <t>“Veicināt pielāgošanos klimata pārmaiņām, risku novēršanu un noturību pret katastrofām”</t>
  </si>
  <si>
    <t>“Veicināt ilgtspējīgu ūdenssaimniecību”</t>
  </si>
  <si>
    <t>“Pārejas uz aprites ekonomiku veicināšana”</t>
  </si>
  <si>
    <t>“Uzlabot dabas aizsardzību un bioloģisko daudzveidību, “zaļo” infrastruktūru, it īpaši pilsētvidē, un samazināt piesārņojumu”</t>
  </si>
  <si>
    <t>“Veicināt ilgtspējīgu daudzveidu mobilitāti pilsētās”</t>
  </si>
  <si>
    <t>“Attīstīt ilgtspējīgu, pret klimatu izturīgu, inteliģentu, drošu un vairākveidu TEN-T infrastruktūru”</t>
  </si>
  <si>
    <t xml:space="preserve">"Kultūras un tūrisma lomas palielināšana ekonomiskajā attīstībā, sociālajā iekļaušanā un sociālajās inovācijās" </t>
  </si>
  <si>
    <t>“Uzlabot visu darba meklētāju, jo īpaši jauniešu, ilgstošo bezdarbnieku un nelabvēlīgā situācijā esošu grupu, kā arī neaktīvo personu piekļuvi nodarbinātībai, veicināt pašnodarbinātību un sociālo ekonomiku”</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</si>
  <si>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</si>
  <si>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"Veicināt nabadzības vai sociālās atstumtības riskam pakļauto cilvēku, tostarp vistrūcīgāko un bērnu, sociālo integrāciju"</t>
  </si>
  <si>
    <t>"Veicināt nabadzības vai sociālās atstumtības riskam pakļauto personu sociālo integrāciju, izmantojot sociālās inovācijas "</t>
  </si>
  <si>
    <t>“Vietējās teritorijas integrētās sociālās, ekonomiskās un vides attīstības un kultūras mantojuma, tūrisma un drošības veicināšana pilsētu funkcionālajās teritorijās”</t>
  </si>
  <si>
    <t>1. Politikas mērķis</t>
  </si>
  <si>
    <t>2.Politikas mērķis</t>
  </si>
  <si>
    <t>3. Politikas mērķis</t>
  </si>
  <si>
    <t>4. Politikas mērķis</t>
  </si>
  <si>
    <t>5. Politikas mērķis</t>
  </si>
  <si>
    <t>1. vietējie veselības veicināšanas pasākumi par veselīgu uzturu, fiziskajām aktivitātēm un traumatisma profilaksi
2. vietējie pasākumi prenatālās un agrīnās bērnības vecāku prasmju programmas īstenošanai
3. vietējie veselības veicināšanas pasākumi atkarību mazināšanai
4. vietējie veselības veicināšanas pasākumi reproduktīvās veselības jomā 
5. veselības veicināšanas un slimību profilakses pieejas attīstība jauniešu centros pašvaldībās
6. psihiskās veselības (psihoemocionālās veselības) veicināšanas pasākumi</t>
  </si>
  <si>
    <t>1.īstenoti iedzīvotāju informēšanas pasākumi par vakcinācijas jautājumiem un infekcijas slimību profilaksi
2. centralizētie veselības veicināšanas pasākumi par veselīgu uzturu, fiziskajām aktivitātēm un traumatisma profilaksi
3. nacionāla līmeņa prenatālo un agrīnās bērnības vecāku prasmju programma
4. nacionāla līmeņa veselības veicināšanas pasākumi atkarību mazināšanai
5. nacionāla līmeņa veselības veicināšanas pasākumi reproduktīvās veselības jomā 
6. iedzīvotāju izglītošana  pirmās palīdzības sniegšanā
7. psihiskās veselības (psihoemocionālās veselības) veicināšanas pasākumi
8.sabiedrības veselības pētījumi</t>
  </si>
  <si>
    <t xml:space="preserve">Atbalsts jaunu produktu attīstībai un internacionalizācijai </t>
  </si>
  <si>
    <t>Atbalsts e-DIH darbības nodrošināšanai (pamatojoties uz ES vadlīnijām), atbilstoši Digitālās Eiropas programmas ietvaros paredzētajam līdzfinansējumam.</t>
  </si>
  <si>
    <t xml:space="preserve">Atbalsts Digitālo inovāciju centru un reģionālo kontaktpunktu izveidei </t>
  </si>
  <si>
    <t>Uzņēmumu digitālo prasmju attīstība un digitālā brieduma testa nodrošināšana</t>
  </si>
  <si>
    <t>Tūrisma produktu attīstības programma</t>
  </si>
  <si>
    <t>Atbalstāmās darbības saistītas ar klastera izveidi, starptautiskas un nacionālas sadarbības veicināšana, stratēģiju izveide, tirgus izpēte, sadarbība pasākumi ar izglītības iestādēm, zinātniskām institūcijām un pētniecības organizācijām, kompleksu inovatīvu tūrisma produktu veidošanai.</t>
  </si>
  <si>
    <t>Līdz plānotajam finansējuma apmēram, ievērojot Regulu nosacījumus</t>
  </si>
  <si>
    <t>Līdz 80%</t>
  </si>
  <si>
    <t xml:space="preserve">Starta aizdevumi (indikatīvi):
- aizdevuma apmērs līdz 250 TEUR;
- aizdevums investīcijām un apgrozāmajiem līdzekļiem;
Aizdevumi izaugsmes kāpināšanai (investīcijas un apgrozāmie līdzekļi) </t>
  </si>
  <si>
    <t>Projekta īstenonošanas sākumā - kredīts par visu projekta summu. Ja tiek sasniegts plānotais enerģijas patēriņa ietaupījums, projekta beigās dzēš līdz 49% no kredīta.</t>
  </si>
  <si>
    <t xml:space="preserve">Finanšu instruments ar kapitāla atlaidi </t>
  </si>
  <si>
    <t>Komersanti, pašvaldību kapitālsabiedrības, energokopienas</t>
  </si>
  <si>
    <t>CFLA/ 
Pašvaldības</t>
  </si>
  <si>
    <t>CFLA/
Pašvaldības</t>
  </si>
  <si>
    <t>4.3.1.4.</t>
  </si>
  <si>
    <t>Zinātniskās institūcijas, saimnieciskās darbības veicēji</t>
  </si>
  <si>
    <t>Zinātniskās institūcijas, augstskolas, saimnieciskās darbības veicēji</t>
  </si>
  <si>
    <t>Zinātniskās institūcijas, zinātniskās bibliotēkas, saimnieciskās darbības veicēji*</t>
  </si>
  <si>
    <t>Augstskolas, zinātniskās institūcijas, saimnieciskās darbības veicēji</t>
  </si>
  <si>
    <t>1) Augsta līmeņa digitālo prasmju attīstība saimnieciskās darbības veicējiem, akadēmiskajam un zinātniskajam personālam
2) Specializētas mācības inovāciju vadībā saimnieciskās darbības veicējiem, akadēmiskajam un zinātniskajam personālam</t>
  </si>
  <si>
    <t>2024.g. II cet</t>
  </si>
  <si>
    <t>2025.g. II cet</t>
  </si>
  <si>
    <t>Izglītības iestāžu nodrošināšana ar pilnveidotā vispārējās izglītības mācību satura ieviešanai nepieciešamajiem  resursiem visā izglītības sistēmā - mācību līdzekļiem, informācijas datu bāzēm (nodrošināšana, uzturēšana), izglītības tehnoloģijām un aprīkojumu (piemēram, dators, projektori, STEM vajadzībām nepieciešamais aprīkojums un mācību materiāli), t.sk. IKT aprīkojums pilnveidotā vispārējās vidējās izglītības satura padziļināto kursu īstenošanai, sporta inventāru *</t>
  </si>
  <si>
    <t>augstākās izglītības iestādes, NVO, pašvaldības, profesionālās izglītības iestādes</t>
  </si>
  <si>
    <t>Nodrošināta dalība starptautiskajos salīdzinošajos izglītības pētījumos (piemēram, OECD PISA, TALIS, INES, CERI, PIAAC, IEA PIRLS, TIMSS, ICILS, ICCS), kā arī sekundāro pētījumu veikšana; Izglītības kvalitātes starptautiskos ekspertu komandu piesaistē izglītības kvalitātes sistēmas pilnveidei, piemēram, Pasaules Banka, Eiropas Komisija un starptautiski salīdzināmu datu iegūšana un analīze par Latvijas izglītības sistēmas kvalitātes dažādiem aspektiem</t>
  </si>
  <si>
    <t>Latviešu valodas kā svešvalodas skolotāju izglītības satura izstrāde un īstenošana (sagatavojot 30 - 40 skolotājus gadā) un skolotāju/izglītotāju-multiplikatoru sagatavošana, lai popularizētu mūsdienīgas latviešu valodas mācīšanas metodes skolēniem un pieaugušajiem</t>
  </si>
  <si>
    <t>4.2.2.10.</t>
  </si>
  <si>
    <t>4.2.2.11.</t>
  </si>
  <si>
    <t>(nepieciešamības gadījumā tiks precizēts)</t>
  </si>
  <si>
    <t>pašvaldības, NVO</t>
  </si>
  <si>
    <t>4.2.3.4.</t>
  </si>
  <si>
    <t xml:space="preserve">Pirmsskolas izglītības iestāžu nodrošināšana ar mūsdienīgas un kvalitatīvas izglītības īstenošanai nepieciešamajiem  resursiem - mācību līdzekļiem, izglītības tehnoloģijām un aprīkojumu (piemēram, portatīvais dators, projektors, kopētājs/printeris, laminators, fotokamera, u.c.), sporta inventāru </t>
  </si>
  <si>
    <t>Liftu izbūve daudzdzīvokļu dzīvojamā ēkā</t>
  </si>
  <si>
    <t>"Veicināt ilgtspējīgu izaugsmi, konkurētspēju un darba vietu radīšanu MVU, tostarp ar produktīvām  investīcijām”</t>
  </si>
  <si>
    <t xml:space="preserve"> “Uzlabot digitālo savienojamību”</t>
  </si>
  <si>
    <t>“Izmantot digitalizācijas priekšrocības  iedzīvotājiem, uzņēmumiem, pētniecības organizācijām un publiskajām iestādēm”</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</si>
  <si>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</si>
  <si>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</si>
  <si>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Aizdevumi, produktivitātes kāpināšanai (investīcijas un apgrozāmie līdzekļi)</t>
  </si>
  <si>
    <t>Garantijas, portfeļgarantijas pilna cikla uzņēmējdarbībai</t>
  </si>
  <si>
    <t>Maksimālā plānotā ES fondu atbalsta intensitāte, %</t>
  </si>
  <si>
    <t>Nodrošinājuma valsts aģentūra, Iekšlietu ministrijas Informācijas centrs</t>
  </si>
  <si>
    <t>Pirmā kārta: IPIA
Otrā un trešā kārta: APIA</t>
  </si>
  <si>
    <t xml:space="preserve">Atbalsts:
- Jaunu produktu un tehnoloģiju izstrādei nepieciešamajām eksperimentālajām izstrādnēm (tajā skaitā demonstrācijas prototipu izstrāde) un rūpnieciskiem pētījumiem 
- Tehniski ekonomiskā priekšizpētei plānotajiem pētniecības projektiem
- Jaunu tirgu apgūšanai un atpazīstamības vieicnāšanai
- Tīklošanās un sadarbības veicināšanas pasākumiem
- Iesaistei starptautiskajās P&amp;A&amp;I sadarbības platformās un pētniecības programmās
- Projektu vadībai un projektu īstenošanas uzraudzībai
- un citām aktivitātēm
</t>
  </si>
  <si>
    <t>Produktivitātes aizdevumi (t.sk., ar granta elementu) inovatīvām iekārtām, pētniecībai un attistībai, tehnoloģiju pārnesei</t>
  </si>
  <si>
    <t>līdz 80%</t>
  </si>
  <si>
    <t>Nasdaq Riga (birža), IPO</t>
  </si>
  <si>
    <t>līdz 85%</t>
  </si>
  <si>
    <t>85% / līdz 50%</t>
  </si>
  <si>
    <t>Indikatīvi nav. Tehnoloģiju inkubatoru ietvaros, MKN izstrādes un skaņošanas procesā tiks precizēta augstākās izglītības iestāžu un plānošanas reģionu iesaiste</t>
  </si>
  <si>
    <t>Altum finanšu instrumenti</t>
  </si>
  <si>
    <t>Atlases veids (IPIA / APIA/ Altum finanšu instrumenti)</t>
  </si>
  <si>
    <t>Pasākumi aizsardzībai pret plūdiem, primāri nacionālās nozīmes plūdu risku teritorijās atbilstoši nacionālajiem plūdu riska pārvaldības dokumentiem: 
1) daudzfunkcionālu zaļās un zilās infrastruktūras risinājumu izveide plūdu risku novēršanai un pielāgošanās tiem, pilsētu lietus ūdens noteces sistēmu izveide, paplašināšana un pārbūve;
2) kombinēti infrastruktūras risinājumi vai hidrotehnisko būvju un pilsētu lietus ūdens noteces infrastruktūras izveide, paplašināšana un pārbūve vietās, kurās zaļās un zilās infrastruktūras pasākumi vien nevar nodrošināt pietiekamu aizsardzību vai nav iespējami,
3) citi pasākumi, kas noteikti nacionālajos plūdu riska pārvaldības dokumentos.</t>
  </si>
  <si>
    <t>Uzsaukums par elastības finansējuma apjomu 2026.g.</t>
  </si>
  <si>
    <t>2.2.1.1.</t>
  </si>
  <si>
    <t>Notekūdeņu un to dūņu apsaimniekošanas sistēmas attīstība piesārņojuma samazināšanai</t>
  </si>
  <si>
    <t xml:space="preserve">1) Notekūdeņu attīrīšanas iekārtu tehnoloģiju un elementu modernizācija un pielāgošana atbilstošai jaudai, attīrīšanas kvalitātei, piesārņojuma novēršanai, kā arī energoefektivitātes uzlabošanas un atjaunojamo energoresursu izmantošanas veicināšanas pasākumi;
2) Notekūdeņu dūņu apsaimniekošanas infrastruktūras attīstība;
3) Vides piesārņojuma samazināšana.
</t>
  </si>
  <si>
    <t>Atkritumu pārstrādes un reģenerācijas, t.sk., biogāzes ieguves iekārtu jaudas palielināšana un jaunu jaudu nodrošināšana attiecībā uz notekūdeņu dūņu kā biogēno elementu pārstrādi</t>
  </si>
  <si>
    <t>Aprites ekonomikas principu ieviešana ražošanā un pakalpojumos:
1) attīstot otrreizēju un slēgtu materiālu ciklu tehnoloģiju un racionālu izejvielu un resursu izmantošanu;
2) veicinot pāreju uz otrreizēji izmantojamu un videi nekaitīgu izejvielu izmantošanu ražošanas tehnoloģiskajos risinājumos (“safe by design”);
3) ieviešot ekodizaina principus preču ražošanā un materiālu un iepakojuma izmantošanā;
4) samazinot iepakojuma materiālu ietilpību un palielinot pārstrādājamību un ilglietojamību (atkārtotu lietošanu, preču labošanas pakalpojumu attīstība);
5) inovatīvu aprites uzņēmējdarbības modeļu izstrāde, izmantojot ekoefektīvu tehnoloģiju un ekoinovāciju ieviešanu un industriālās simbiozes veicināšanu.</t>
  </si>
  <si>
    <t>Potenciāli valsts pārvaldes iestādes, pašvaldību kapitālsabiedrības (piemēram, poligoni)</t>
  </si>
  <si>
    <t>Dabas aizsardzības pārvalde</t>
  </si>
  <si>
    <t>Apmācības, izglītības, konsultēšanas un informēšanas pasākumi prasmju attīstībai, pārkvalificēšanai, izpratnes veicināšanai un attieksmes, patēriņa un uzvedības modeļu ietekmēšanai attiecībā uz vides, īpaši aprites ekonomikas, dabas un klimata jautājumiem. Informatīvo materiālu un ekspozīciju izveide un paplašināšana.</t>
  </si>
  <si>
    <t>Dabas aizsardzības pārvalde, pašvaldības</t>
  </si>
  <si>
    <t xml:space="preserve">Dabas un sugu aizsardzības plānu izstrāde Natura 2000 teritorijās, dabas datu ieguve un pārvaldības sistēmas uzlabošana.
</t>
  </si>
  <si>
    <t>Īpaši aizsargājamo dabas teritoriju aizsardzības un apsaimniekošanas pasākumu īstenošana Natura 2000 teritorijās, iekļaujot dzīvotņu atjaunošanu un infrastrukūras izveidi antropogēnās slodzes mazināšanai, sugu aizsardzības plānu ieviešana, zaļās infrastrukūras elementu izveide ārpus Natura 2000 teritorijas.</t>
  </si>
  <si>
    <t xml:space="preserve">1) Ūdens monitoringa attīstība ar tīkla paplašināšanu.
2) Dzeramā ūdens monitoringa pilnnveide ar auditmonitoringu mazajās ūdensapgādes sistēmās un mācības ūdenspagādes sistēmu uzturētājiem.
</t>
  </si>
  <si>
    <t>1) Gaisa monitoringa tīkla paplašināšana, radiācijas mērījumu uzlabošana un piesārņojuma modelēšanas rīka izveide. 
2) Klimata monitoringa attīstība un meteotīkla paplašināšana u.c.</t>
  </si>
  <si>
    <t>Privātpersonas, biedrības</t>
  </si>
  <si>
    <t>2023.g. IV cet 
Uzsaukums par elastības finansējumu plānots 2026.g.</t>
  </si>
  <si>
    <t>2023.g. IV cet
Uzsaukums par elastības finansējumu plānots 2026.g.</t>
  </si>
  <si>
    <t>Komersanti, pašvaldības, to izveidotās iestādes, pašvaldības kapitālsabiedrības, publiski privātās kapitālsabiedrības, sabiedrisko pakalpojumu sniedzēji, plānošanas reģioni</t>
  </si>
  <si>
    <t>Pašvaldības, plānošanas reģioni</t>
  </si>
  <si>
    <t>Pašvaldības, to izveidotās iestādes, pašvaldības kapitālsabiedrības,  sabiedrisko pakalpojumu sniedzēji</t>
  </si>
  <si>
    <t>1.2.3.6.</t>
  </si>
  <si>
    <t>4.1.1.3.</t>
  </si>
  <si>
    <t xml:space="preserve">Kultūras infrastruktūras atjaunošana un restaurācija (būvniecības ieceres izstrāde, būvniecības ieceres ekspertīze,  būvniecības darbi (gan pārbūve, gan jaunbūve), teritorijas labiekārtošanas darbi, teritorijas labiekārtojuma elementu iegāde,  būvuzraudzība, projekta vadība, kustamās mantas iegāde);
Kultūras operatoru kapacitātes stiprināšana sociāli iekļaujošu inovatīvu kultūras pakalpojumu attīstīšanai, tai skaitā stiprinot kultūras operatoru lomu vietējās kopienās un mērķauditorijas vajadzībās balstītu pakalpojumu sniegšanu;
Atbalsts jauna, uz sociālo iekļaušanu orientēta kultūras piedāvājuma radīšanai, kā arī kultūras pakalpojumu saturiskā tvēruma paplašināšana, vienlaikus attīstot jaunas pieejas, un stiprinot sadarbību ar dažādu jomu operatoriem;
Kultūras operatoru sniegto pakalpojumu pieejamības veicināšana, tostarp pieejamība cilvēkiem ar īpašām vajadzībām un citām sociāli mazaizsargātām grupām ar zemu kultūras līdzdalības īpatsvaru, 
</t>
  </si>
  <si>
    <t>Valsts akciju sabiedrība vai valsts kapitālsabiedrība</t>
  </si>
  <si>
    <t>Sabiedrības saliedēšana, veicinot jauniebraucēju iekļaušanos vietējā sabiedrībā un sekmējot starpkultūru komunikāciju</t>
  </si>
  <si>
    <t xml:space="preserve">Sabiedrības saliedēšana, veicinot sabiedrības pašorganizēšanos un paplašinot sadarbības un līdzdarbības prasmes un iespējas
</t>
  </si>
  <si>
    <t>Valsts tiešās pārvaldes insitūcijas (Latvijas Zinātnes padome, Izglītības un zinātnes ministrija)</t>
  </si>
  <si>
    <t>Altum
Gala labuma guvēji: komersanti (MVU)</t>
  </si>
  <si>
    <t xml:space="preserve"> Atbalsts MVU inovatīvas uzņēmējdarbības attīstībai</t>
  </si>
  <si>
    <t>Altum
Gala labuma guvēji: komersanti (MVU, lielkie)</t>
  </si>
  <si>
    <t>Latvijas valsts radio un televīzijas centrs</t>
  </si>
  <si>
    <t>Valsts iestādes (piemēram, Valsts Vides dienests) pašvaldības vai to iestādes</t>
  </si>
  <si>
    <t>Valsts iestādes un kapitālsabiedrības (Latvijas Vides, ģeoloģijas un meteoroloģijas centrs, Valsts Vides dienests)</t>
  </si>
  <si>
    <t>Neatliekamās medicīniskās palīdzības dienests</t>
  </si>
  <si>
    <t>Pašvaldības, Slimību profilakses un kontroles centrs, NVO</t>
  </si>
  <si>
    <t>Finanšu ministrija (Izložu un azartspēļu uzraudzības inspekcija)</t>
  </si>
  <si>
    <t>Slimību profilakses un kontroles centrs, Neatliekamās medicīniskās palīdzības dienests, Izložu un azartspēļu uzraudzības inspekcija, ārstniecības iestādes, NVO</t>
  </si>
  <si>
    <t>Profesionālās izglītības iestādes, koledžas</t>
  </si>
  <si>
    <t>Slimību profilakses un kontroles centrs, Nacionālais veselības dienests</t>
  </si>
  <si>
    <t>Pārresoru koordinācijas centrs, LM, VM, TM, IZM, pašvaldības</t>
  </si>
  <si>
    <t>Valsts izglītības satura centrs, IZM</t>
  </si>
  <si>
    <t>Valsts bērnu tiesību aizsardzības inspekcija</t>
  </si>
  <si>
    <t>Valsts administrācijas skola, Latvijas Darba devēju konfederācija</t>
  </si>
  <si>
    <t>Latvijas Darba devēju konfederācija, Valsts darba inspekcija, Latvijas Cilvēktiesību centrs, Pārresoru koordinācijas centrs, Bērnu klīniskā universitātes slimnīca</t>
  </si>
  <si>
    <t>Altum
Gala labuma guvēji: komersanti (MVU, lielie uzņēmumi)</t>
  </si>
  <si>
    <t>Dabas aizsardzības pārvalde, Valsts reģonālās attīstības aģentūra</t>
  </si>
  <si>
    <t>Pašvaldību projektos Dabas aizsardzības pārvalde, valsts un pašvaldību kapitālsabiedrības; Dabas aizsardzības pārvaldes projektos valsts kapitālsabiedrības un vai citas valsts iestādes</t>
  </si>
  <si>
    <t>augstākās izglītības iestādes, Valsts izglītības attīstības aģentūra, Izglītības kvalitātes valssts dienests</t>
  </si>
  <si>
    <t>Valsts izglītības satura centrs, Izglītības kvalitātes valsts dienests, pašvaldības</t>
  </si>
  <si>
    <t>Centrālā statistikas pārvalde, augstākās izglītības iestādes</t>
  </si>
  <si>
    <t>Akadēmiskās informācijas centrs</t>
  </si>
  <si>
    <t xml:space="preserve">Latvijas Darba devēju konfederācija, Latvijas Brīvo arodbiedrību savienība, Lauksaimnieku Organizāciju Sadarbības padome, Latvijas Nacionālais kultūras centrs, Izglītības kvalitātes valsts dienests, Nozaru ekspertu padomes, profesionālās izglītības iestādes, profesionālās izglītības kompetences centri, Valsts izglītības attīstības aģentūra
</t>
  </si>
  <si>
    <t>Jaunatnes starptautisko programmu aģentūra</t>
  </si>
  <si>
    <t>Valsts izglītības attīstības aģentūra</t>
  </si>
  <si>
    <t>Profesionālās izglītības iestādes, t.sk. profesionālās izglītības kompetences centri, augstākās izglītības iestādes, Valsts izglītības satura centrs, Pieaugušo izglītības centri, pašvaldības (plānošanas reģioni)</t>
  </si>
  <si>
    <t>Valsts iestādes un kapitālsabiedrības (Latvijas Vides, ģeoloģijas un meteoroloģijas centrs, Vides inspekcija)</t>
  </si>
  <si>
    <t>Nodarbinātības valsts aģentūra</t>
  </si>
  <si>
    <t>Izglītības kvalitātes valsts dienests</t>
  </si>
  <si>
    <t>Sociālās integrācijas valsts aģentūra</t>
  </si>
  <si>
    <t>Valsts darba inspektcija, Latvijas Brīvo arodbiedrību savienība, Latvijas Darba devēju konfederācija, Darba drošības un vides veselības institūts</t>
  </si>
  <si>
    <t>Valsts darba inspekcija</t>
  </si>
  <si>
    <t>tiks noteikts</t>
  </si>
  <si>
    <t>Sabiedrības integrācijas fonds</t>
  </si>
  <si>
    <t>Sabiedrības integrācijas fonds un reģionālie NVO atbalsta centri</t>
  </si>
  <si>
    <t>Sabiederības integrācijas fonds un reģionālie NVO atbalsta centri</t>
  </si>
  <si>
    <t>1. Sociālo pakalpojumu sniedzēji (pašvaldības un NVO);
2.Sociālo darbinieku biedrība;
3. Valsts augstskolas, kuras nodrošina 2.līmeņa augstākās izglītības programmas sociālajā darbā;
4. Valsts izglītības iestādes, kurās ir augstākās izglītības programmas supervizora kvalifikācijas iegūšanai;
5. Valsts izglītības iestādes, kuras nodrošina 1.līmeņa augstākās izglītības programmas sociālā darba speciālistiem koledžas;
6.Valsts administrācijas skola</t>
  </si>
  <si>
    <t>Veselības un darbspēju ekspertīzes ārstu valsts komisija</t>
  </si>
  <si>
    <t>Bērnu klīniskā universitātes slimnīca</t>
  </si>
  <si>
    <t>Veselības un darbspēju ekspertīzes ārstu valsts komisija, sociālie dienesti</t>
  </si>
  <si>
    <t xml:space="preserve">- Inovāciju klasteri
- Sadarbības tīkli
-Latvijas Investīciju un attīstības aģentūra
Gala labuma guvēji:
- Komersanti
- Pētniecības organizācijas
</t>
  </si>
  <si>
    <t>Latvijas Investīciju un attīstības aģentūra (plānots kaskādes veida projekts, kur faktiskie atbalsta saņēmēji būs fiziskas personas, komersanti, publiskās pētniecības organizācijas)</t>
  </si>
  <si>
    <t>4.3.3.1.</t>
  </si>
  <si>
    <t>Zinātniskās institūcijas;
Latvijas Zinātnes padome (kā programmas administrators)</t>
  </si>
  <si>
    <t xml:space="preserve">1) Latvijas līdzfinansējums Apvārsnis Eiropa tiešajos instrumentos (Teaming u.c.);
2) Dalībvalstu iemaksas Apvārsnis Eiropa rezervē esošo virssliekšņa projektu finansēšanai; 
3) dalība Apvārsnis Eiropa Eiropas Partnerībās atbilstoši Latvijas stratēģiskajām prioritātēm;
4) kvalitatīvu Apvārsnis Eiropa projektu izstrāde (izstrādes meistarklases, koordinatoru skola, centralizēti atbalsta pasākumi);
5) sinerģijas (ERAChair, MSCA, ERC);
6) NKP darbības nodrošināšana, darba grupas, programmkomiteju pārstāvniecībā, analītiskā kapacitāte, nacionālais tīkls, pētniecības programmu starptautiskās sadarbības koordinācija starp ministrijām.
</t>
  </si>
  <si>
    <t>Pārresoru koordinācijas centrs (Pedagoģiski psiholoģiskais atbalsta dienests)</t>
  </si>
  <si>
    <t>pašvaldības, valsts dibinātās izglītības iestādes, kas īsteno vispārējo pamata un vidējo izglītību, t.sk. profesionālās izglītības iestādes, koledžas</t>
  </si>
  <si>
    <t>2023.g. VI cet</t>
  </si>
  <si>
    <t>Izglītības kvalitātes monitoringa sistēmas attīstība un nodrošināšana</t>
  </si>
  <si>
    <t>Dalība starptautiskos izglītības pētījumos izglītības kvalitātes monitoringa sistēmas attīstībai un nodrošināšanai</t>
  </si>
  <si>
    <t>Biedrības un nodibinājumi</t>
  </si>
  <si>
    <t xml:space="preserve">Darba devējus un darba ņēmējus pārstāvošas institūcijas un valsts institūcija (partnerība)/ darba devēju un/vai darba ņēmēju organizācijas </t>
  </si>
  <si>
    <t>1) publiskās un privātās partnerības instrumentu attīstība prasmju fondu izveidei, t.sk. definējot kritērijus/ nosacījumus prasmju fondu darbības principiem (APIA) 
2) Prasmju fonda pilotēšanai atsevišķās nozarēs (IPIA): Piltoprogramma indikatīvi divās nozarēs (būvniecība, informācijas un komunikācijas tehnoloģijas nozare); arodbiedrību dialogs un darbs ar darba devējiem, nodarbināto prasmju fonda iedzīvināšanai, tostarp mācību vajadzību identificēšanai un mācību piedāvājuma atbilstības ekspertīzei; kā arī  atbalsts mācībām (profesionālās kompetences pilnveide, modulārās programmas apguve vai individuālas mācības darba vietā, kā arī profesionālās tālākizglītības programmu apguve u.c.)</t>
  </si>
  <si>
    <t xml:space="preserve">Atbalsts komersantu nodarbināto apmācībām darbaspēka produktivitātes paaugstināšanai </t>
  </si>
  <si>
    <t>1. Atbalsts bērniem ar smagu diagnozi, iespējamu vai esošu invaliditāti un viņu likumiskajiem pārstāvjiem, paredzot holistiska psihoemocionālā atbalstu diagnozes noteikšanas un akūtās terapijas periodā ģimenei atrodoties ārstniecības iestādē;                                
2. Starpinstitucionālās sadarbības veicināšana, informācijas tālāku nodošana pacienta ģimenes problēmu risināšanai;                             
3. Darbs ar ģimeni un atbalsta sniegšana pēcterapijas periodā dzīvesvietā.</t>
  </si>
  <si>
    <t>1) Atbalsts pieredzējušiem zinātniekiem:
- īstermiņā stipendijas ienākošai diasporai
- reintegrācijas granti diasporai
- norīkojuma vizītes (secondments)
- ERC vizītes
- ienākošās stipendijas ārvalstu zinātniekiem (t.sk. kopīgai infrastruktūras lietošanai)
2) Pēcdoktorantiem:
- izejošās stipendijas Latvijas pēcdoktorantiem (kuri nav finansēti no ES struktūrfondu finansējuma)
3) Doktorantiem:
- doktorantu un zinātniskā grāda pretendentu izejošās stipendijas;
- doktorantu un zinātniskā grāda pretendentu ienākošās stipendijas</t>
  </si>
  <si>
    <t xml:space="preserve">1) tehnisko risinājumu nodrošoinājums, datu reprozotoriju izveide
2) datu pārvaldnieku apmācību nodrošināšana, EOSC apmācību partnerība
3) vadlīniju izstrāde Datu pārvaldības plānu sagatavošanai augstskolās/ zinātniskajās institūcijās
4) dalības nodrošināšana Eiropas pasākumos  par  EOSC attīstību, EOSC pakalpojumu iegāde
</t>
  </si>
  <si>
    <t>Doktorantu iesaiste studiju vai zinātniski pētnieciskajā darbā augstākās izglītības institūcijā vai projekta sadarbības partnera organizācijā.</t>
  </si>
  <si>
    <t xml:space="preserve">Atbalsts - aizdevumu investīcijām:
- kombinētie aizdevumi inovatīvām iekārtām
- aizdevumi P&amp;A darbībām: tehnoloģiju attīstībai, prototipēšanai u.c.
-aizdevumi modernu tehnoloģiju pārnešanai
Aizdevuma summa vienam uzņēmumam: no 100 000 līdz 5 milj. EUR:
1) aizdevumi bez pašu ieguldījuma;
2) pamatsummas daļas segšana - grants.
</t>
  </si>
  <si>
    <t>Atbalstāmās darbības:
- digitālā brieduma tests komersantiem;
- apmācības komersantiem (darbiniekiem un vadībai);
- mentorings;
- projekta vadība</t>
  </si>
  <si>
    <t xml:space="preserve">Starta aizdevumi (indikatīvi):
- aizdevuma apmērs līdz 250 tūkst.EUR;
- aizdevums investīcijām un apgrozāmajiem līdzekļiem;
Aizdevumi izaugsmes kāpināšanai (investīcijas un apgrozāmie līdzekļi) </t>
  </si>
  <si>
    <t>Energoefektivitātes uzlabošana un AER izmantošanas veicināšana centralizētajā siltumapgādē (CSA), lokālajā siltumapgādē (LSA) un individuālajā siltumapgādē; AER tehnoloģiju ieviešana aukstumapgādē</t>
  </si>
  <si>
    <t xml:space="preserve">Kultūras infrastruktūras energoefektivitātes un ventilācijas sistēmas uzlabošanas pasākumi;
Kultūrvēsturisko ēku konstrukciju atjaunošanas darbi, kas nepieciešami ēkas energoefektivitātes uzlabošanai. Viedās inženiersistēmas un ēku vadības sistēmas ierīkošanas sistēmas.
</t>
  </si>
  <si>
    <t xml:space="preserve">Dabas un vides izglītības informācijas centru (Dabas aizsardzības pārvaldes (DAP) reģionālie centri) infrastruktūras pilnveide un attīstība, iekštelpu un ārtelpas ekspozīciju izveide un paplašināšana.
</t>
  </si>
  <si>
    <t>Rentgena u.c. kontroles iekārtu atjaunošana Muitas pārvaldes muitas kontroles puktos (MKP) uz ES ārējās robežas (fiziski un tehnoloģiski novecojušo iekārtu nomaiņa).  Tehnisko risinājumu pilnveide, izveidojot to integrētu vidi.</t>
  </si>
  <si>
    <t xml:space="preserve">1) Izglītības iestāžu nodrošināšana ar pilnveidotā vispārējās izglītības mācību satura kvalitatīvai ieviešanai nepieciešamajiem  atbalsta pasākumiem, t.sk. iestāžu (muzeji, uzņēmumi, laboratorijas, u.c.) apmeklējumam; 
2) Atbalsts mācību iniciatīvām kompetenču satura kvalitatīvai ieviešanai un talantu attīstībai, paredzot starpdisciplinārus pasākumus, kas saistīti ar mācību un audzināšanas darba saturu, izglītības tehnoloģijām un karjeras attīstības atbalstu, tostarp pasākumus vecākiem un metodisko atbalstu vadības komandām un pedagogiem; karjeras attīstības atbalsta funkcijas nodrošinājums izglītības iestādēs (pasākumi skolēniem, viņu vecākiem informatīvs un metodisks atbalsts pedagogiem un karjeras atbalstā iesaistītajiem speciālistiem); 
3) atbalsts nacionāla un starptautiska mēroga pasākumu īstenošanai skolēnu talantu attīstībai (olimpiādes; skolēnu zinātniski pētnieciskā darbība; metodiskais atbalsts pedagogiem; talantu tīklošanās, sadarbība); 
4) pilotprojekti un pieredzes apmaiņa, lai veicinātu vispārējās un profesionālas izglītības kvalitāti un pieejamību, t.sk nodrošinātu iekļaujošu izglītību, kā arī paaugstinātu izglītojamo īpatsvaru ar augstiem mācību sasniegumiem.      </t>
  </si>
  <si>
    <t>Pasākuma ietvaros plānota pedagogu metodiskā atbalsta sistēmas izveidošana ar mērķi koordinēt pedagogu profesionālās kompetences pilnveidi valsts un reģionālā līmenī, īstenojot šādas funkcijas: pedagogu profesionālās pilnveides vajadzību analīze, pedagogu profesionālās kompetences pilnveide,  jaunu metodiku izstrāde, sadarbības koordinēšana starp vispārējās, profesionālās un augstākās izglītības iestādēm, metodiskā atbalsta nodrošināšana pedagogiem, sadarbības un pieredzes apmaiņas tīkla veidošana un uzturēšana, prakšu vadītāju un darba vidē balstītu (DVB) mācību īstenotāju profesionālā un pedagoģiskā  pilnveide, jauno pedagogu paaudzes veidošana profesionālajā izglītībā, veicinot pedagogu profesionālo organizāciju darbību profesijas attīstībai.</t>
  </si>
  <si>
    <t>Izglītības kvalitātes, t.sk. izglītības procesa, satura, vides un pārvaldības  uzraudzībai plānota jaunu instrumentu izveidošana un aprobācija visos izglītības līmeņos, t.sk. profesionālajā izglītībā un augstākajā izglītībā, kā arī plānota esošo instrumentu pilnveide, t.sk. sekmējot izglītības iestāžu pāreju uz izglītības iestāžu darbību pēc “mācīšanās organizācija” pamatprincipiem; izglītības kvalitātes monitoringā iesaistīto darbinieku un ekspertu (IZM, Valsts izglītības satura centra, Izglītības kvalitātes valsts dienesta, pašvaldību izglītības eksperti u.c.) mācības, nodrošinot efektīvu sistēmas ieviešanu un vadību (pašvaldības loma, iesaiste) un atbalsta instrumentu izglītības kvalitātes pilnveidei izstrāde</t>
  </si>
  <si>
    <t>1. Atbalsts interešu izglītības  pieejamības nodrošināšanai pie citiem īstenotājiem, ārpus izglītības iestādes, primāri atbalstot  maznodrošinātos un  sociālā riska grupas, atbalstu plānojot gan pasākumu apmeklēšanai, gan mācību līdzekļu atbalstam. 
2. Brīvā laika un bērnu pieskatīšanas pakalpojumu pieejamības nodrošināšanai, atbalstu plānojot gan speciālistu piesaistei, gan darba materiāliem.</t>
  </si>
  <si>
    <t xml:space="preserve">Atbalsts sabiedrības digitālo iespēju izmantošanas veicināšanai, paaugstinot informācijas un komunikācijas tehnoloģiju (IKT) iespēju izmantošanu iedzīvotājiem, atbalstot e-prasmju komunikācijas un mācību pasākumus, veicinot atvērto datu, atvērto digitālo risinājumu un platformu plašāku izmantošanu. Atbalsts digitālo aģentu un mentoru tīkla un kompetenču attīstībai un pamatprasmju nodošanas aktivitātēm. </t>
  </si>
  <si>
    <t xml:space="preserve">1. NVA darbinieku apmācības un semināri par EURES tīklu un tā pieejamības nodrošināšanu un Eiropas darba mobilitātes jautājumiem;
2. Informācijas nodrošināšana EURES tīkla ietvaros (informatīvo materiālu izstrāde un izgatavošana, informācijas un komunikācijas aktivitātes);
3. Informācijas sniegšana darba devējiem, valsts un pašvaldību iestāžu, nevalstiskā sektora pārstāvjiem par EURES tīklu (informatīvie semināri, uzņēmēju izstādes, konsultācijas), kā arī darbiekārtošanas un personāla atlases pasākumu organizēšana;
4. Informācijas sniegšana darba ņēmējiem, darba meklētājiem un bezdarbniekiem (informatīvie semināri, izstādes, atvērto durvju dienas, individuālās konsultācijas par dzīves un darba apstākļiem, nodarbinātības iespējām un administratīvajām procedūrām ES/EEZ un citās Eiropas valstīs);
5. Nacionālā sadarbības tīkla veidošana un iesaistīto pušu informēšana (informatīvie semināri un citi pasākumi);
6. Dalība EURES tīkla Latvijas un starptautiskajos sadarbības pasākumos (piemēram, sanāksmēs, informatīvajos semināros, darba grupās, konferencēs, darba gadatirgos un darba mobilitātes pasākumos), kā arī šo pasākumu organizēšana;
7. ESCO rīka adaptēšana un aktualizēšana ar nacionālajām kvalifikāciju datubāzēm.
</t>
  </si>
  <si>
    <t xml:space="preserve">1. Valsts darba inspekcijas (VDI) veiktspējas un kapacitātes stiprināšanas pasākumi darba tiesību un darba aizsardzības jomā, veicinot kompetences attīstību un pilnveidojot VDI nodarbināto zināšanas t.sk. VDI nodarbināto apmācības preventīvā darba veikšanai uzņēmumos, apmācību moduļu izstrāde, aktualizācija un apmācība, Baltijas valstu un starptautiskie inspektoru pieredzes apmaiņas pasākumi, t.sk., tematiskās pārrobežu inspicēšanas vizītes;
2. Darbinieku nosūtīšanas kontroles un uzraudzības sistēmas veiktspējas stiprināšanas pasākumi nacionālās un pārrobežu sadarbības ietvaros t.sk., trešo valstu migrācijas vadības procesā iesaistīto institūciju sadarbības stiprināšana un darbinieku nosūtīšanas platformas attīstība;
3. Publicitātes un informatīvie pasākumi darba tiesību un darba aizsardzības pamatprasību efektīvai ieviešanai (t.sk., videopadomi, semināri, kampaņas);
4. VDI informatīvās sistēmas pilnveide, t.sk. datu analītikas rīka informācijas apstrādei attīstība, Business Intelligence rīks mērķtiecīgai un kvalitatīvai uzņēmumu kontrolei un uzraudzībai darba tiesību un darba aizsardzības jomā, konsultatīvā centra veikto darbību fiksēšanas daļēja automatizēšana, virtuālais asistents, VDI darbinieku un nodarbināto elektroniskās apmācības sistēmas attīstība, elektronisko rīku, metodiku un uz procesiem balstītu pakalpojumu ceļvežu izstrāde, digitalizācija un atjaunošana.
</t>
  </si>
  <si>
    <t xml:space="preserve">1. Riska ģimeņu atbalsta sistēmas un pakalpojumu pieejamības diagnostika, tostarp pētījumi par Latvijā nodrošinātajiem pakalpojumiem (tai skaitā NVO nodrošinātajām atbalsta programmām) riska ģimenēm un ģimenēm ar bērniem) un par īpašām ģimenes formām (piem., vientuļi vecāki, vecāki ar garīga rakstura traucējumiem (GRT)) nepieciešamiem atbalsta pakalpojumiem, sabiedriskās domas aptaujas par iedzīvotājiem un ārpusģimenes aprūpes pakalpojumu sniedzējiem par vēlamajiem pakalpojumiem krīzes situācijās, un izglītības iestāžu un darba devēju aptauja par iesaisti pusaudžu teorētisko un praktisko profesionālo zināšanu apguvē, veicinot pusaudžu profesionālo ievirzi un nodarbinātību;
2. Pierādījumos balstītu prevencijas pasākumu ieviešana ģimenēm ar bērniem ar uzvedības problēmu veidošanās un attīstības risku: 
a) esošā atbalsta sistēmas ģimenēm ar bērniem pakalpojumu klāsta aktualizēšana, vadlīniju izstrāde atbalsta sistēmas pilnveidei un speciālistu sadarbībai darbam ar ģimenēm ar bērniem, starpprofesionāļu komandas izveide un izmēģinājumprokekta īstenošana darbā ar klientiem,
b) apmācības un psihoemocionāls atbalsts vecākiem dažādās ģimenes formās (vietuļiem vecākiem, vecākiem ar GRT),
c) atbalsta ģimenes tīkla izveide un tā efektivitātes izvērtēšana,
d) bērnu atbalsta speciālista pakalpojuma aprobēšana;
3. Individuāli pedagoģiskas intervences metodes ieviešana darbā ar pusaudžiem ar nozīmīgām uzvedības un atkarības problēmām, t.sk. metodes aprobācija, informatīvu materiālu izstrāde speciālistiem.
4. Bērna ierastās vides atveseļošanas pasākumi.
</t>
  </si>
  <si>
    <t>Visaptveroša, integrēta, uz indivīda vajadzībām orientēta diagnostikas, profilakses aktivitāšu, konsultatīvā un atbalsta pakalpojumu kopuma īstenošana:
(1) apmācības un praktiski treniņi pedagogiem un citiem darbā ar bērniem iesaistītajiem speciālistiem, 
(2) agrīnas intervences bērniem ar psihomotoriem un psihosociāliem traucējumiem, 
(3) multimodālas programmas bērnu attīstības un uzvedības traucējumu veidošanās risku mazināšanai, 
(4) sociālo prasmju pilnveide riska grupām, 
(5) izvērtējumi problēmu izplatības noteikšanai, atbalsta pasākumu plānošanai un intervences efektivitātei, 
(6) bērnu attīstības vajadzību novērtējuma instrumentu sistēmas izveide.</t>
  </si>
  <si>
    <t xml:space="preserve">Izmēģinājumprojekts strapprofesionāļu komandas atbalsta sniegšanai nemotivētiem cilvēkiem ar garīga rakstura traucējumiem (18+)  </t>
  </si>
  <si>
    <t>1.1.1.9.</t>
  </si>
  <si>
    <t>Pēcdoktorantūras pētījumi</t>
  </si>
  <si>
    <t xml:space="preserve">1) Latvijas Zinātnes padome (kā pēcdoktorantūras programmas administrators) vai 
2) Zinātniskās institūcijas un saimnieciskās darbības veicēji (kā pēcdoktorantūras pētniecības pieteikumu īstenotāji)
</t>
  </si>
  <si>
    <t>1) Nav (ja iesniedzējs ir Latvijas Zinātnes padome) vai
2) Latvijas un ārvalstu zinātniskās institūcijas, augstskolas, saimnieciskās darbības veicēji</t>
  </si>
  <si>
    <t>P&amp;A cilvēkresurusu piesaiste un kapacitātes celšana, atbalstot:
1) pēcdoktorantūras pētījumu īstenošanu (fundamentālie un rūpnieciskie pētījumi, tehnoloģiju tiesību (intelektuālā īpašuma tiesību) iegūšana, apstiprināšana un aizstāvēšana, zināšanu un tehnoloģiju pārnese, pēcdoktoranta kompetenču pilnveide, starptautiskā mobilitāte un tīklošanās, dalība bakalauru, maģistru un doktoru darbu vadīšanā, recenzēšanā, dalība noslēguma darbu komisijās, pētniecības vai inovācijas projektu iesniegumu sagatavošana iesniegšanai Latvijas un starptautisko projektu konkursos, sabiedrības iesaiste pēcdoktorantūras pētījuma norisēs un informēšana par rezultātiem);
2) izcilu ārvalstu akadēmiskā un zinātniskā personāla piesaisti Latvijas zinātnisko institūciju stratēģiskās specializācijas stiprināšanai.</t>
  </si>
  <si>
    <t>Kopā</t>
  </si>
  <si>
    <t>ES fondu finansējums (85%)</t>
  </si>
  <si>
    <t>1.1.1.SAM “Pētniecības un inovāciju kapacitātes stiprināšana un progresīvu tehnoloģiju ieviešana kopējā P&amp;A sistēmā”</t>
  </si>
  <si>
    <t>1.1.2.SAM “Prasmju attīstīšana viedās specializācijas,  industriālās pārejas un uzņēmējdarbības veicināšanai”</t>
  </si>
  <si>
    <t>1.2.1.SAM “Pētniecības un inovāciju kapacitātes stiprināšana un progresīvu tehnoloģiju ieviešana uzņēmumiem”</t>
  </si>
  <si>
    <t>1.2.2.SAM “Izmantot digitalizācijas priekšrocības  uzņēmējdarbības attīstībai”</t>
  </si>
  <si>
    <t>1.2.3. SAM “Veicināt ilgtspējīgu izaugsmi, konkurētspēju un darba vietu radīšanu MVU, tostarp ar produktīvām  investīcijām”</t>
  </si>
  <si>
    <t>1.3.1. SAM “Izmantot digitalizācijas priekšrocības  iedzīvotājiem, uzņēmumiem, pētniecības organizācijām un publiskajām iestādēm”</t>
  </si>
  <si>
    <t>1.4.1.SAM “Uzlabot digitālo savienojamību”</t>
  </si>
  <si>
    <t>2.1.1.SAM “Energoefektivitātes veicināšana un siltumnīcefekta gāzu emisiju samazināšana”</t>
  </si>
  <si>
    <t>2.1.3.SAM “Veicināt pielāgošanos klimata pārmaiņām, risku novēršanu un noturību pret katastrofām”</t>
  </si>
  <si>
    <t>2.2.1.SAM “Veicināt ilgtspējīgu ūdenssaimniecību”</t>
  </si>
  <si>
    <t>2.2.2.SAM “Pārejas uz aprites ekonomiku veicināšana”</t>
  </si>
  <si>
    <t>2.2.3.SAM “Uzlabot dabas aizsardzību un bioloģisko daudzveidību, “zaļo” infrastruktūru, it īpaši pilsētvidē, un samazināt piesārņojumu”</t>
  </si>
  <si>
    <t>3.1.1.SAM “Attīstīt ilgtspējīgu, pret klimatu izturīgu, inteliģentu, drošu un vairākveidu TEN-T infrastruktūru”</t>
  </si>
  <si>
    <t>4.1.2.SAM “Veicināt darba ņēmēju, darba devēju un uzņēmumu pielāgošanos pārmaiņām, aktīvu un veselīgu novecošanos, kā arī veicināt veselīgu un labi pielāgotu darba vidi veselības risku novēršanai”</t>
  </si>
  <si>
    <t>4.2.4.SAM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</si>
  <si>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 xml:space="preserve">4.3.2.SAM "Kultūras un tūrisma lomas palielināšana ekonomiskajā attīstībā, sociālajā iekļaušanā un sociālajās inovācijās" </t>
  </si>
  <si>
    <t>4.3.3.SAM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</si>
  <si>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4.3.5.SAM "Uzlabot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</si>
  <si>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4.3.6.SAM "Veicināt nabadzības vai sociālās atstumtības riskam pakļauto cilvēku, tostarp vistrūcīgāko un bērnu, sociālo integrāciju"</t>
  </si>
  <si>
    <t>4.4.1.SAM "Veicināt nabadzības vai sociālās atstumtības riskam pakļauto personu sociālo integrāciju, izmantojot sociālās inovācijas "</t>
  </si>
  <si>
    <t>5.1.1.SAM “Vietējās teritorijas integrētās sociālās, ekonomiskās un vides attīstības un kultūras mantojuma, tūrisma un drošības veicināšana pilsētu funkcionālajās teritorijās”</t>
  </si>
  <si>
    <t>2.</t>
  </si>
  <si>
    <t>PO Nr.</t>
  </si>
  <si>
    <t>Finansējums 
(ar nacionālo līdzfinansējumu)</t>
  </si>
  <si>
    <r>
      <t>ES fondu finansējums</t>
    </r>
    <r>
      <rPr>
        <sz val="9"/>
        <rFont val="Calibri"/>
        <family val="2"/>
        <charset val="186"/>
        <scheme val="minor"/>
      </rPr>
      <t xml:space="preserve"> 
(ieskaitot elastības finansējumu)*</t>
    </r>
  </si>
  <si>
    <r>
      <t xml:space="preserve">Plānotais atlases uzsākšanas laiks </t>
    </r>
    <r>
      <rPr>
        <sz val="9"/>
        <color theme="1"/>
        <rFont val="Calibri"/>
        <family val="2"/>
        <charset val="186"/>
        <scheme val="minor"/>
      </rPr>
      <t xml:space="preserve">(gads un ceturksnis) </t>
    </r>
  </si>
  <si>
    <r>
      <t xml:space="preserve">IPIA/ APIA </t>
    </r>
    <r>
      <rPr>
        <i/>
        <sz val="9"/>
        <rFont val="Calibri"/>
        <family val="2"/>
        <charset val="186"/>
        <scheme val="minor"/>
      </rPr>
      <t>(Tiks veikts modeļa izvērtejums par īstenošanas formu)</t>
    </r>
  </si>
  <si>
    <r>
      <t xml:space="preserve">IPIA/ APIA 
</t>
    </r>
    <r>
      <rPr>
        <i/>
        <sz val="9"/>
        <rFont val="Calibri"/>
        <family val="2"/>
        <charset val="186"/>
        <scheme val="minor"/>
      </rPr>
      <t>(Tiks veikts modeļa izvērtejums par īstenošanas formu)</t>
    </r>
  </si>
  <si>
    <r>
      <t>1. Atkarības līmeņa un uzvedības monitoringa analītiskā rīka izstrāde, balstoties uz pētījumos par procesu atkarības riskiem un atkarības izraisošo procesu lietošanas tendencēm un paradumiem valstī iegūtajiem secinājumiem. 
2. Baltijas valstu apvienota no azartspēlēm un interaktīvajām izlozēm pašatteikušos personu reģistra izveide.</t>
    </r>
    <r>
      <rPr>
        <i/>
        <sz val="9"/>
        <rFont val="Calibri"/>
        <family val="2"/>
        <charset val="186"/>
        <scheme val="minor"/>
      </rPr>
      <t xml:space="preserve">
</t>
    </r>
  </si>
  <si>
    <r>
      <t xml:space="preserve">Asistīvo tehnoloģiju (tehnisko palīglīdzekļu) apmaiņas sistēmas izglītības iestādēm izveide, tai skaitā asistīvo tehnoloģiju (tehnisko palīglīdzekļu) apmaiņas sistēmas apraksta izstrāde,  sistēmas darbības nodrošināšanā iesaistīto speciālistu un izglītības iestāžu darbinieku apmācība; asistīvo tehnoloģiju (tehnisko palīglīdzekļu) iegāde; asistīvo tehnoloģiju (tehnisko palīglīdzekļu) apmaiņas sistēmas ieviešana (izmēģinājumprojekta īstenošana izglītības iestādēs un izmēģinājumprojekta rezultātu izvērtēšana); </t>
    </r>
    <r>
      <rPr>
        <sz val="9"/>
        <color rgb="FFFF0000"/>
        <rFont val="Calibri"/>
        <family val="2"/>
        <charset val="186"/>
        <scheme val="minor"/>
      </rPr>
      <t>i</t>
    </r>
    <r>
      <rPr>
        <sz val="9"/>
        <color theme="1"/>
        <rFont val="Calibri"/>
        <family val="2"/>
        <charset val="186"/>
        <scheme val="minor"/>
      </rPr>
      <t>nformācijas un publicitātes pasākumi par projekta īstenošanu</t>
    </r>
  </si>
  <si>
    <r>
      <t xml:space="preserve"> “</t>
    </r>
    <r>
      <rPr>
        <sz val="9"/>
        <color theme="1"/>
        <rFont val="Calibri"/>
        <family val="2"/>
        <charset val="186"/>
        <scheme val="minor"/>
      </rPr>
      <t>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r>
  </si>
  <si>
    <r>
      <t xml:space="preserve">1. Atbalsts drošai darba videi un darba vietām (cilvēkresursu, darba vides un darba vietu izvērtējums un darbspēju saglabāšanas pārvaldības plāna izstrāde uzņēmumiem, īpaši pievēršot uzmanību muskuļu-skeleta slimību profilaksei; atbalsts cilvēkresursu izvērtējuma un darbspēju saglabāšanas pārvaldības plāna ieteikumu/rekomendāciju ieviešanai (darba vietu pielāgojumi, darba vietu aprīkojums, telpu/atpūtas telpu aprīkošana, kolektīvie  un individuālie aizsardzības līdzekļi, saskaņā ar cilvēkresursu izvērtējumu un darbspēju saglabāšanas pārvaldības plāniem (saskaņā ergoterapeita, arodslimību ārsta, darba aizsardzības speciālista, efektologa atzinumiem); veselības uzlabošanas, profilakses un rehabilitācijas pasākumi saskaņā ar cilvēkresursu izvērtējumu un darbspēju saglabāšanas pārvaldības plāniem; nodarbināto mācības (teorētiskas un praktiskas) saskaņā ar cilvēkresursu izvērtējumu un darbspēju saglabāšanas pārvaldības   plāniem (piemēram, stresa vadība, darba vietas ergonomika muskuļu - skeleta slimību samazināšanai, veselīgs uzturs/miegs/fiziskās aktivitātes darbspēju saglabāšanai un produktīvākam darbam, vingrošanas nodarbības uzņēmumā un paraugdemonstrējumi, mācības par pareizu ergonomikas principu piemērošanu atkarībā no uzņēmuma specifikas); saņemtā atbalsta ieviešanas izvērtēšana; 
2. Darba devēju, nodarbināto, sabiedrības izpratnes veidošana ilgāka un labāka darba mūža veicināšanai un darbspēju saglabāšanai (informatīvas un izglītojošas aktivitātes darba devējiem, nodarbinātajiem, potenciālajiem nodarbinātajiem; sabiedrības izglītošanas, izpratnes veicināšanas un informēšanas aktivitātes).      </t>
    </r>
    <r>
      <rPr>
        <b/>
        <sz val="9"/>
        <rFont val="Calibri"/>
        <family val="2"/>
        <charset val="186"/>
        <scheme val="minor"/>
      </rPr>
      <t xml:space="preserve">                                                                                   </t>
    </r>
  </si>
  <si>
    <r>
      <t xml:space="preserve">NVO </t>
    </r>
    <r>
      <rPr>
        <i/>
        <sz val="9"/>
        <rFont val="Calibri"/>
        <family val="2"/>
        <charset val="186"/>
        <scheme val="minor"/>
      </rPr>
      <t>(nepieciešamības gadījumā tiks precizēts)</t>
    </r>
  </si>
  <si>
    <t>“Atjaunojamo energoresursu enerģijas veicināšana - biometāns”</t>
  </si>
  <si>
    <t>2.1.4.</t>
  </si>
  <si>
    <t>2.1.2.SAM “Atjaunojamo energoresursu enerģijas veicināšana- biometāns”</t>
  </si>
  <si>
    <t>2.1.4.SAM “Atjaunojamo energoresursu enerģijas veicināšana-saules enerģija”</t>
  </si>
  <si>
    <t>4.1.2.5.</t>
  </si>
  <si>
    <t>4.1.2.6.</t>
  </si>
  <si>
    <t>4.1.2.7.</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</si>
  <si>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</si>
  <si>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Efektīva atbalsta un paliatīvās aprūpes pakalpojuma pilnveide, paaugstinot tā pieejamību pilngadīgām personām, kuru izārstēšana vairs nav iespējama</t>
  </si>
  <si>
    <t>Sabiedrībā balstītu sociālo pakalpojumu pieejamības palielināšana (DI turpinājums)</t>
  </si>
  <si>
    <t xml:space="preserve">Sociālo pakalpojumu efektivitātes un pieejamības palielināšana + SPOLIS
</t>
  </si>
  <si>
    <t>Katastrofu risku mazināšanas pasākumi</t>
  </si>
  <si>
    <t>Atbalsts nozaru vajadzībās balstītai pieaugušo izglītībai</t>
  </si>
  <si>
    <t>“Atjaunojamo energoresursu enerģijas veicināšana – saules enerģija u.c. AER elektroenerģija”</t>
  </si>
  <si>
    <r>
      <t xml:space="preserve"> </t>
    </r>
    <r>
      <rPr>
        <b/>
        <sz val="9"/>
        <color theme="1"/>
        <rFont val="Calibri"/>
        <family val="2"/>
        <charset val="186"/>
        <scheme val="minor"/>
      </rPr>
      <t>Inovāciju motivācij</t>
    </r>
    <r>
      <rPr>
        <sz val="9"/>
        <color theme="1"/>
        <rFont val="Calibri"/>
        <family val="2"/>
        <charset val="186"/>
        <scheme val="minor"/>
      </rPr>
      <t xml:space="preserve">a - izpratnes, inovāciju vadības kapacitātes un prasmju pilnveidei, uzņēmumu izaugsmes paātrināšanai, tehnoloģiju ieviešanai, zinātnisko atklājumu komercializēšanai, uzņēmumu digitālai transformācijai: mācību semināri un meistarklases , augsta līmeņa kursi (Mini-MBA), start-up skolas, augsta līmeņa ārvalstu speciālistu pieredzes apmaiņas sesijas. Projektu vadība
</t>
    </r>
    <r>
      <rPr>
        <b/>
        <sz val="9"/>
        <color theme="1"/>
        <rFont val="Calibri"/>
        <family val="2"/>
        <charset val="186"/>
        <scheme val="minor"/>
      </rPr>
      <t>Tehnoloģiskie inkubator</t>
    </r>
    <r>
      <rPr>
        <sz val="9"/>
        <color theme="1"/>
        <rFont val="Calibri"/>
        <family val="2"/>
        <charset val="186"/>
        <scheme val="minor"/>
      </rPr>
      <t xml:space="preserve">i - Inkubācijas pakalpojumi ,Akcelerācijas programma;
Starptautiska biznesa partneru programma – īstenoLatvijas Investīciju un attīstības aģentūra., Starptautisks mentoru tīkls – īsteno Latvijas Investīciju un attīstības aģentūra. Projektu vadība
</t>
    </r>
    <r>
      <rPr>
        <b/>
        <sz val="9"/>
        <color theme="1"/>
        <rFont val="Calibri"/>
        <family val="2"/>
        <charset val="186"/>
        <scheme val="minor"/>
      </rPr>
      <t xml:space="preserve">Tehnoloģiju pārnese - </t>
    </r>
    <r>
      <rPr>
        <sz val="9"/>
        <color theme="1"/>
        <rFont val="Calibri"/>
        <family val="2"/>
        <charset val="186"/>
        <scheme val="minor"/>
      </rPr>
      <t xml:space="preserve">feasibility study, zinātnes komercializācija, finansējums tālākai projekta mērogošanai. -Tehniski ekonomiskā priekšizpēte; Komercializācijas stratēģijas iztsrāde; Tirgus pētījumi; Vizītes un dalība starptautiskās izstādēs; Juridiskais atbalsts; Aktivitātes deept tech akcelerācijas fondu piesaistei + iespējams aktivitātes akcelerācijas fondu deep-tech prasmju attīstībai. Projektu vadība.
</t>
    </r>
    <r>
      <rPr>
        <b/>
        <sz val="9"/>
        <color theme="1"/>
        <rFont val="Calibri"/>
        <family val="2"/>
        <charset val="186"/>
        <scheme val="minor"/>
      </rPr>
      <t>Atbalsts eksportējošiem uzņēmumiem</t>
    </r>
    <r>
      <rPr>
        <sz val="9"/>
        <color theme="1"/>
        <rFont val="Calibri"/>
        <family val="2"/>
        <charset val="186"/>
        <scheme val="minor"/>
      </rPr>
      <t xml:space="preserve"> - Latvijas Investīciju un attīstības aģentūra nodrošināts eksporta atbalsts. Pieejamais pakalpojumu grozs atkarīgs no uzņēmuma lieluma un potenciāla un izaugsmes stadijas. </t>
    </r>
  </si>
  <si>
    <t>būvniecības ieceres izstrāde, būvniecības ieceres ekspertīze,  būvniecības darbi (gan pārbūve, gan jaunbūve), teritorijas labiekārtošanas darbi, teritorijas labiekārtojuma elementu iegāde,  būvuzraudzība, projekta vadība</t>
  </si>
  <si>
    <t>RIS3 pētniecības un inovācijas centri</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</si>
  <si>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</si>
  <si>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</si>
  <si>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</si>
  <si>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4.2.3.SAM “Sekmēt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</si>
  <si>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4.2.2.SAM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t>
  </si>
  <si>
    <t>4.3.4.SAM “Sekmēt aktīvu iekļaušanu, lai veicinātu vienlīdzīgas iespējas, nediskriminēšanu un aktīvu līdzdalību, kā arī uzlabotu nodarbināmību,  jo īpaši attiecībā uz nelabvēlīgā situācijā esošām grupām”</t>
  </si>
  <si>
    <t>“Sekmēt aktīvu iekļaušanu, lai veicinātu vienlīdzīgas iespējas, nediskriminēšanu un aktīvu līdzdalību, kā arī uzlabotu nodarbināmību,  jo īpaši attiecībā uz nelabvēlīgā situācijā esošām grupām”</t>
  </si>
  <si>
    <t>4.2.1.SAM “Uzlabot vienlīdzīgu piekļuvi iekļaujošiem un kvalitatīviem pakalpojumiem izglītības, mācību un mūžizglītības jomā, attīstot pieejamu infrastruktūru, tostarp, veicinot noturību izglītošanā un mācībā attālinātā un tiešsaistes režīmā”</t>
  </si>
  <si>
    <t>“Uzlabot vienlīdzīgu piekļuvi iekļaujošiem un kvalitatīviem pakalpojumiem izglītības, mācību un mūžizglītības jomā, attīstot pieejamu infrastruktūru, tostarp, veicinot noturību izglītošanā un mācībā attālinātā un tiešsaistes režīmā”</t>
  </si>
  <si>
    <t>"Uzlabot vienlīdzīgu piekļuvi iekļaujošiem un kvalitatīviem pakalpojumiem izglītības, mācību un mūžizglītības jomā, attīstot pieejamu infrastruktūru, tostarp, veicinot noturību izglītošanā un mācībā attālinātā un tiešsaistes režīmā”</t>
  </si>
  <si>
    <t>4.3.1.SAM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</si>
  <si>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</si>
  <si>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4.1.1.SAM “Nodrošināt vienlīdzīgu piekļuvi veselības aprūpei un stiprināt veselības sistēmu, tostarp primārās veselības aprūpes noturību, un sekmēt pāreju no aprūpes iestādē uz ģimenē un kopienā balstītu aprūpi”</t>
  </si>
  <si>
    <t>“Nodrošināt vienlīdzīgu piekļuvi veselības aprūpei un stiprināt veselības sistēmu, tostarp primārās veselības aprūpes noturību, un sekmēt pāreju no aprūpes iestādē uz ģimenē un kopienā balstītu aprūpi”</t>
  </si>
  <si>
    <t>ES kohēzijas politikas programmas Latvijai 2021. - 2027.gadam papildinājums</t>
  </si>
  <si>
    <t>Programmas finansējums SAM līmenī</t>
  </si>
  <si>
    <t>3.1.1.7.</t>
  </si>
  <si>
    <t>3.1.1.8.</t>
  </si>
  <si>
    <t>2.3.1.4.</t>
  </si>
  <si>
    <t>2.3.1.5.</t>
  </si>
  <si>
    <t>-</t>
  </si>
  <si>
    <t xml:space="preserve">Bezemisiju vilcieni </t>
  </si>
  <si>
    <t xml:space="preserve">Pētījumi ES Zaļajā kursa jomā </t>
  </si>
  <si>
    <t xml:space="preserve">Elektrotransportlīdzekļiem paredzēti lieljaudas uzlādes punkti </t>
  </si>
  <si>
    <t>2.4.</t>
  </si>
  <si>
    <t>2.4.1.</t>
  </si>
  <si>
    <t>2.3.1.SAM “Veicināt ilgtspējīgu daudzveidu mobilitāti pilsētās”</t>
  </si>
  <si>
    <t>“Veicināt ilgtspējīgu multimodālu mobilitāti, attīstot elektrotransportlīdzekļu uzlādes infrastruktūru”</t>
  </si>
  <si>
    <t>AER izmantošanas transportā veicināšana</t>
  </si>
  <si>
    <t>2.4.1.SAM “Veicināt ilgtspējīgu multimodālu mobilitāti, attīstot elektrotransportlīdzekļu uzlādes infrastruktūru”</t>
  </si>
  <si>
    <t>2026.g. I cet</t>
  </si>
  <si>
    <t>- APIA izvēlēts projekta īstenotājs;
- komersanti;
-EDIH</t>
  </si>
  <si>
    <t xml:space="preserve">4.3.4.8. </t>
  </si>
  <si>
    <t>4.3.4.9.</t>
  </si>
  <si>
    <t xml:space="preserve">1. Stiprināt tiesu iestāžu pieejamību, jo īpaši cilvēkiem nabadzības un sociālās atstumtības riska zonā;
2. Alternatīvu strīdu izšķiršanas instrumentu stiprināšana;
3. Spēju stiprināšanas aktivitātes - soft and hard skills;
4. Kvalitātes nodrošināšanas mehānismu/instrumentu izstrāde un īstenošana;
5. Informācijas resursu izstrāde praktiskiem īstenošanas aspektiem, piemēram, līdzīgas kvalitātes pakalpojuma nodrošināšana, ekspertu apmācība utt.;
6. Sabiedrības informētība, kā arī sabiedrības (attiecīgās mērķgrupas) atbildīgo institūciju un indivīdu informēšanas un izglītošanas pasākumu īstenošana;
7. Jauni inovatīvi e-risinājumi.
</t>
  </si>
  <si>
    <t xml:space="preserve">2022.g. III cet </t>
  </si>
  <si>
    <t>Sabiedrības integrācijas fonds;
Gala labuma guvēji NVO, NVO un MK memoranda padome</t>
  </si>
  <si>
    <t>TP</t>
  </si>
  <si>
    <t>Atkritumu šķirošana, pārstrāde un reģenerācija</t>
  </si>
  <si>
    <t>Atkritumu pārstrādes un reģenerācijas iekārtu jaudas palielināšana un jaunu jaudu nodrošināšana (īpaši attiecībā uz sadzīves atkritumiem un bioloģiski noārdāmiem atkritumiem; plastmasu (neiepakojuma), tekstila un iepakojuma pārstrādi), kā arī šķirošanas līniju un tehnoloģiju modernizēšanā</t>
  </si>
  <si>
    <t>Atkritumu dalītās savākšanas sistēmas paplašināšana, aptverot jaunas materiālu grupas – bioloģiski noārdāmi atkritumi, tekstils, bīstamie sadzīves atkritumi, mēbeles u.c., ieguldot finansējumu infrastruktūras attīstībā</t>
  </si>
  <si>
    <t>TPC</t>
  </si>
  <si>
    <t>TPK</t>
  </si>
  <si>
    <t>TP Administratīvās kapacitātes ceļakartei</t>
  </si>
  <si>
    <t>TP KPVIS</t>
  </si>
  <si>
    <t>Ceļakarte</t>
  </si>
  <si>
    <t>KPVIS</t>
  </si>
  <si>
    <t>VARAM sadarbībā ar plānošanas reģioniem</t>
  </si>
  <si>
    <t>Kapacitātes celšanas pasākumi</t>
  </si>
  <si>
    <t xml:space="preserve">Robežšķērsošanas vietu "Pāternieki", "Terehova", "Grebņeva" modernizācijas pabeigšana, jaunas infrastruktūras izveide kontroles dienestu funkciju īstenošanai Uriekstes ielā 42, Rīgā, izveide. Projektēšanas uzdevuma izstrāde (t.sk. visi izpētes darbi) būvniecības ieceres izstrāde, būvniecības ieceres ekspertīze, būves ekspertīze,  būvniecības darbi (gan pārbūve, gan jaunbūve), teritorijas labiekārtošanas darbi, teritorijas labiekārtojuma elementu iegāde,  būvuzraudzība, autoruzraudzība, projekta vadība, kustamās mantas iegāde.
</t>
  </si>
  <si>
    <t>7.1.</t>
  </si>
  <si>
    <t xml:space="preserve">1) "Vienas pieturas aģentūras" darbības nodrošināšana;
2) Apmācības un konsultācijas, kas veicina mērķa grupas sociālekonomisko integrāciju vietējā sabiedrībā;
3) Pasākumi, kas veicina mērķa grupas dialogu ar vietējo sabiedrību; 
4) Pasākumi starpgrupu un starpkultūru komunikācijas prasmju attīstībai un saziņai valsts pārvaldei un pilsoniskai sabiedrībai.
</t>
  </si>
  <si>
    <t>Valsts nozīmes kultūras pieminekļu atjaunošana un restaurācija;
Ar  valsts nozīmes aizsargājamiem kultūras pieminekļiem saistītās infrastruktūras  būvju, kas ir vērsti uz kultūras mantojuma saglabāšanu, aizsardzību un attīstību, atjaunošana un restaurācija un publiskās ārtelpas attīstīšana atbalstāmo objektu apkārtnē; 
Jaunu pakalpojumu izveide, paplašinot kultūras mantojuma objektu saturisko piedāvājumu.</t>
  </si>
  <si>
    <t>4.3.1.5.</t>
  </si>
  <si>
    <t>Sabiedrībā balstīto sociālo pakalpojumu infrastruktūras izveide un attīstība</t>
  </si>
  <si>
    <t>EDIC, nozaru asociācijas</t>
  </si>
  <si>
    <t>līdz 95%</t>
  </si>
  <si>
    <t>Tūrisma sadarbības tīkli
Gala labuma guvēji: komersanti</t>
  </si>
  <si>
    <t>Energoefektivitātes uzlabošanas, viedas energovadības un atjaunojamo energoresursu izmantošanas pasākumi valsts un valsts kapitālsabiedrību īpašumā esošajās ēkās</t>
  </si>
  <si>
    <t>VSIA "Šampētera nams"</t>
  </si>
  <si>
    <t>Valsts sociālās aprūpes centri</t>
  </si>
  <si>
    <t>1. Projekta īstenošanu pamatojošās dokumentācijas izstrāde;
2. Jaunu ģimeniskai videi pietuvinātu pakalpojumu sniegšanas vietu izbūve (tai skaitā būvekspertīze, būvuzraudzība, autoruzraudzība) un teritorijas labiekārtošana, kā arī nekustamā īpašuma iegāde;
3. Materiāltehniskā nodrošinājuma iegāde.</t>
  </si>
  <si>
    <t xml:space="preserve">1. Profesionālās kompetences pilnveide, tai skaitā:
1.1. profesionālās tālākizglītības programmu un profesionālās pilnveides izglītības programmu izstrāde un īstenošana; 
1.2. augstākās izglītības programmu pilnveide un īstenošana, tai skaitā mācībspēku stažēšanās sociālo pakalpojumu sniedzēju iestādēs Latvijā;
1.3. supervīzijas pašvaldības sociālo pakalpojumu sniedzēju iestādēs.
2. Metodiku izstrāde darbam ar dažādām klientu grupām, kā arī mācību programmu izstrāde un īstenošana šo metodiku apguvei.
3. Profesionālā atbalsta tīkla izveide sociālā darba attīstībai.
4. Priekšlikumu izstrāde izmaiņām sociālā darbinieka profesijas standartā un profesionālās kvalifikācijas prasībās atbilstoši aktuālajām specializācijām, kā arī profesijas standarta aktualizācija.
5. Informatīvi izglītojošo pasākumu un sabiedrības izpratnes un informētības veicināšanas pasākumu īstenošana.
6. Izvērtējumu veikšana par pašvaldības īstenoto sociālo pakalpojumu sniedzēju darba efektivitāti.
 7. Ex – post izvērtējuma veikšana par projekta rezultātiem un klientu aktuālajām vajadzībām un izaicinājumiem turpmākai sociālā darba attīstībai.
8. Informācijas un publicitātes pasākumi par plānotā projekta īstenošanu.
</t>
  </si>
  <si>
    <t xml:space="preserve">1. Profesionālās kompetences pilnveides programmu speciālo zināšanu apguvei bērnu tiesību aizsardzības jomā satura izstrāde un pielāgošana atbilstoši bērnu tiesību aizsardzības sistēmas pilnveidei, kā arī speciālistu apmācība;
2. Bāriņtiesas amatpersonu sertifikācijas sistēmas izstrāde;
3. Bāriņtiesu likuma komentāru izstrāde;
4. Supervizora pakalpojuma nodrošināšana bāriņtiesu amatpersonām;
5. Informatīvie pasākumi speciālistiem un sabiedrībai kopumā bērnu tiesību aizsardzības jautājumos.
</t>
  </si>
  <si>
    <t xml:space="preserve">SM/VSIA "Autotransporta direkcija" </t>
  </si>
  <si>
    <t>Satiksmes ministrija</t>
  </si>
  <si>
    <t>Satiksmes ministrija / Satiksmes ministrijas kapitālsabiedrība</t>
  </si>
  <si>
    <t>Dzelzceļa pasažieru apkalpošanai paredzētā elektrovilcienu ritošā sastāva iegāde.</t>
  </si>
  <si>
    <t>Pētījumu izstrāde Eiropas Zaļā kursa jomā (CO2 modelēšana, monitorings, IKT, alternatīvo degvielu infrastruktūra un veidi, autotransporta iekļaušanu ETS, SUMP).</t>
  </si>
  <si>
    <t>ETL paredzēto lieljaudas uzlādes punktu izbūve TEN-T pamattīklā (t.sk. elektrolīniju, apakšstaciju, drošo stāvvietu izbūve.</t>
  </si>
  <si>
    <t xml:space="preserve">1.Lai veicinātu ekonomikas digitalizāciju un jaunu, inovatīvu privātā sektora, tai skaitā biedrību un nodibinājumu un sociālo uzņēmumu pakalpojumu veidošanu, plānota publisko IS atvēršana izmantošanai privātajam sektoram, valsts pārvaldei un pašvaldībām attīstot platformas, kas nodrošina datu apmaiņas, pakalpojumu digitalizācijas un procesu automatizācijas atbalsta infrastruktūru, t.sk. izveidojot reāllaika atvērto un kopīgi izmantojamo datu saskarņu platformas digitālo ekosistēmu, attīstot pakalpojumu automatizācijas risinājumus, t.sk. izmantojot mākslīgā intelekta un mašīnmācīšanās tehnoloģijas uzņēmēju ērtībai. Plānota arī valsts pārvaldes un pašvaldību IS jaunu, uz lietotājiem orientētu funkcionalitāšu attīstība un datu apmaiņas un pakalpojumu saskarņu atvēršana integrācijai privātā sektora risinājumos. Lai garantētu uzņēmumu reālo vajadzību īstenošanu valsts pārvaldes platformu izstrādes un ieviešanas ietvaros, uzņēmumu un NVO pārstāvji tiks iesaistīti projektu konsultatīvo padomju darbībā un projektu rezultāta rādītājos tiks prasīta risinājumu produktīva izmantošana arī privātajā sektorā. 
2.Dabīgo valodu tehnoloģisko risinājumu, kas balstīti mākslīgā intelekta un mašīnmācīšanās risinājumos, integrācija valsts platformās un pakalpojumos, nodrošinot runas sintēzes, virtuālo asistentu, automātiskās tulkošanas un teksta analīzes rīkus. 
3.Koplietošanas platformu darbināšanai nepieciešamās IKT infrastruktūras attīstība.
4.Datu atvēršana un koplietošana ar privāto sektoru – saistīto atvērto datu ekosistēmas un datu garantētas piegādes pakalpojuma izveide un ieviešana, datu kopu ar augstu pievienoto vērtību atvēršana. Tautsaimniecības dalībnieku rīcībā esošo datu atvēršana un pieejamības nodrošināšana kopīgai izmantošanai tautsaimniecības digitālajai transformācijai.Pakalpojumu digitalizācijas atbalsta infrastruktūras un valsts pārvaldes un pašvaldību sistēmu sadarbspējas pilnveide datu atvēršanai un pieejamībai komercsektoram, nodrošinot to kopīgu izmantošanu tautsaimniecības digitālajai transformācijai. IKT iespēju, t.sk. atvērto datu izmantošanas veicināšana.
5.Vienota personas profila izveide uz iedzīvotāju un uzņēmēju vajadzībām orientētu, proaktīvu un adaptīvu digitālo pakalpojumu sniegšanai un personas datu pārvaldībai un aizsardzībai.
6.Lai nodrošinātu efektīvu tautsaimniecības digitālās transformācijas īstenošanu, tiks atbalstīta pakalpojumu sniegšanas procesu pārveide, izmantojot inovatīvas tehnoloģijas un pieejas, t.sk. mākslīgā intelekta un mašīnmācīšanās risinājumus, kā arī ieviešot datos balstītas prognozēšanas un lēmumu pieņemšanas pieeju pakalpojumu un procesu pāvaldībā un nodrošinot pilnvērtīgu informācijas vienreizes principa īstenošanu un radot iespēju procesu automatizācijai komercsektora dalībniekiem, kā arī dzīves situācijās balstītu, proaktīvu, integrētu un tautsaimniecības digitālo trasformāciju veicinošu pakalpojumu vides un pakalpojumu izveide un attīstīšana, izmantojot valsts pārvaldes koplietošanas platformas. 
7.Vienotas integrētas, sadarbspējīgas, vienotās digitālās vārtejas prasībām un pārrobežu pakalpojumu sniegšanai atbilstošas tautsaimniecības digitālo tranformāciju veicinošas pakalpojumu digitalizācijas atbalsta vides attīstīšana un paplašināšana. Atbalsts valsts pārvaldes pakalpojumu pārrobežu pieejamības un sadarbspējas nodrošināšanai, piekļūstamībai un procedūru vienkāršošanai un klientcentrētai transformēšanai. Pakalpojumu lietojamības/piekļūstamības pilnveide.
8.Domēnu arhitektūru attīstība un programmas ietvaros plānoto IKT projektu domēnu arhitektūru ietvaros un atbilstoši valsts pārvaldes IKT arhitektūras principiem pārvaldības īstenošana. Digitālās transformācijas projektu attīstības koordinācija ar mērķi nodrošināt efektīvu, komercsektora vajadzībām atbilstošā pakalpojumu kvalitātes līmenī funkcionējošu koplietošanas platformu izveidi un attīstību. Pasākumi digitālās transformācijas politikas ieviešanai un digitālo tehnoloģiju pielietojumu optimizēšanai valsts pārvaldē, t.sk. modernizējot pakalpojumu un procesu pāvaldību, IKT infrastruktūras pakalpojumu sagādi un pārvaldību, pilnveidojot IKT risinājumu drošības un uzraudzības ietvarus un veicot citas darbības, kas vērstas uz IKT infrastruktūras un atbalsta procesu optimizāciju un centralizāciju. 
9.Koplietošanas platformu pakalpojumu integrācija platformu lietotāju, t.sk. uzņēmumu, IS. 
10.Drošu uzticamības pakalpojumu, jaunu funkcionalitāšu attīstība komercsektora efektīvas digitalizācijas atbalstam.
11.Izveidoto valsts pārvaldes un pašvaldību koplietošanas platformu, kā arī citu šī SAM ietvaros izveidoto/pilnveidoto risinājumu lietotāju un adminstratoru apmācība. 
12.Vienoto valsts un pašvaldību klientu apkalpošanas centru tīkla un vienoto konsultāciju dienestu pakalpojumu pilnveidošana, t.sk. to nodrošināšanai nepieciešamo IKT rīku un procesu pārveide.
</t>
  </si>
  <si>
    <t xml:space="preserve">Uzsaukums par elastības finansējuma apjomu 2026.g. </t>
  </si>
  <si>
    <t>sab.pak. sniedzējiem - 85%, citiem komersantiem - līdz 60%</t>
  </si>
  <si>
    <t>līdz 60%</t>
  </si>
  <si>
    <t>Gaisa piesārņojumu mazinošu pasākumu īstenošana, uzlabojot mājsaimniecību siltumapgādes sistēmas</t>
  </si>
  <si>
    <t>Gaisa piesārņojošo vielu emisiju samazināšana pašvaldību siltumapgādē</t>
  </si>
  <si>
    <t>2024.g. III cet</t>
  </si>
  <si>
    <t xml:space="preserve">Atbalsts pašvaldībām aukļu dienesta un privāto pirmsskolas izglītības iestāžu pakalpojumu iegādei atklāta, caurspīdīga konkursa ietvaros, pozitīvi ietekmējot arī reemigrāciju. Pakalpojumu sniegšanā priekšroka tiks dota  sociāli un ekonomiski mazaizsargātajām sabiedrības grupām. 
</t>
  </si>
  <si>
    <t>Reģionālas nozīmes projekti  - atbilstoši plānošanas reģionu attīstības programmām. Komercdarbības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</si>
  <si>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Pašvaldību projektu konkurss. Komercdarbības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</si>
  <si>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Elastības finansējums, kas pieejams pēc 2025. gada - papildu pašvaldību projektu konkurss. Komercdarbības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</si>
  <si>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Pašvaldības, to izveidotās iestādes, pašvaldības kapitālsabiedrības, zinātniskās institūcijas vai augstskolas, plānošanas reģioni.</t>
  </si>
  <si>
    <t xml:space="preserve">2023.g. III cet 
Atlases grafiks saistīts ar Notekūdeņu dūņu stratēģijas izstrādes termiņu - 07.2022. </t>
  </si>
  <si>
    <t>2023.g. II cet  
Atlases grafiks saistīts ar de minimis atbalsta piešķiršanas īstenošanas termiņu</t>
  </si>
  <si>
    <t>2023.g. IV cet
 Uzsaukums par elastības finansējumu plānots 2026.g.</t>
  </si>
  <si>
    <t>2024.g. I cet
 Atlases grafiks ssaistīts ar valsts atbalsta nosacījumu izpildi</t>
  </si>
  <si>
    <t>2024.g. I cet
 Atlases grafiks saistīts ar atkritumu dalītās vākšanas atsevišķu plūsmu infrastruktūras izveidošanas termiņu</t>
  </si>
  <si>
    <t>2024.g. I cet
 Atlases grafiks saistīts ar Notekūdeņu dūņu stratēģijas izstrādes termiņu - 07.2022.</t>
  </si>
  <si>
    <t>2024.g. III cet
 Atlases grafiks saistīts ar nosacījumu atkritumu apsaimniekošanas reģionu pašvaldībām līdz 2023. gada vidum izstrādāt reģionālos atkritumu apsaimniekošanas plānus</t>
  </si>
  <si>
    <t xml:space="preserve">2023.g. III cet
 Atlases grafiks saistīts ar priekšizpēšu nepieciešamību pirms atbalsta nosacījumu izstrādes
</t>
  </si>
  <si>
    <t>2023.g. IV cet
 Atlases uzsākšanas laiks var mainīties, tiks vērtēta situācijau būvniecības nozarē saistībā ar izmaksu svārstībām</t>
  </si>
  <si>
    <t xml:space="preserve">2023.g. IV cet
 Uzsaukums par elasības finansējums plānots 2026.g.
</t>
  </si>
  <si>
    <t>2023.g. II cet
 Uzsaukums par elastības finansēju plānots 2026.g.</t>
  </si>
  <si>
    <t>2023.g III cet</t>
  </si>
  <si>
    <t>Valsts izglītības attīstības aģentūra (VIAA)
 plānota kā sadarbības partneris, bet atlases nosacījumu izstrādes procesā tiks vērtēts ieviešanas veids, izvērtējot šī perioda rezultātus.</t>
  </si>
  <si>
    <t xml:space="preserve">Investīcijas energoefektivitātes paaugstināšanā, modernizējot un uzlabojot izglītības iestāžu infrastruktūru un saistītos inženiertīklus, tostarp investīcijas viedā energovadībā, videi draudzīgos ilgtermiņa apsaimniekošanas risinājumos enerģijas taupīšanai vai ieguvei no atjaunojamiem resursiem, un videi draudzīgas izglītības iestādes darbības demonstrējumu iniciatīvās.
</t>
  </si>
  <si>
    <t>Klimata neitrāli risinājumi profesionālās izglītības iestāžu un koledžu izglītības programmās, vidē un infrastruktūrā</t>
  </si>
  <si>
    <t>Infrastruktūras un mācību vides pilnveide efektīvas, kvalitatīvas un mūsdienīgas izglītības īstenošanai speciālās izglītības iestādēs</t>
  </si>
  <si>
    <t>Izglītības iestāžu nodrošinājums pilnveidotā vispārējās izglītības satura kvalitatīvai ieviešanai pirmsskolas izglītības pakāpē</t>
  </si>
  <si>
    <t>1) nodrošināt viedās specializācijas stratēģijas pārvaldību, ar atbilstošu ekspertīzi un analītisko kapacitāti
2) Latvijas zinātnes interešu pārstāvniecība Briselē 
3)  Latvijas pētniecības un attīstības interešu pārstāvniecības stiprināšana starptautiskajās programmās, pārstāvība (dalība) Eiropas Zinātnes starpvaldību organizācijās (tikai IZM daļa)
4) stratēģiskā zinātnes komunikācija
5) ES fondu P&amp;A projektu zinātniskās kvalitātes ekspertīzes nodrošināšana, tai skaitā starptautisko ekspertu atlase un saziņa</t>
  </si>
  <si>
    <t>Izglītības iestāžu nodrošinājums pilnveidotā vispārējās izglītības satura kvalitatīvai ieviešanai pamata un vidējās izglītības pakāpē</t>
  </si>
  <si>
    <t xml:space="preserve">Profesionālās izglītības iestāžu un koledžu mācību vide nozarēm aktuālo prasmju apguvei </t>
  </si>
  <si>
    <t xml:space="preserve">Profesionālās izglītības iestāžu un koledžu infrastruktūras un mācību vides modernizācija, tostarp poligonu un darbnīcu izveide, materiāltehniskās bāzes nodrošināšana jaunām izglītības programmām atbilstoši nākotnes vajadzībām pēc prasmēm, tostarp ekotehnoloģiju jomā, digitalizācija elastīgā mācību piedāvājuma nodrošināšanai, kā arī  mūsdienīgu tehnoloģisko un saturisko risinājumu ieviešana profesionālās izglītības iestāžu un koledžu  mācību/izglītības piedāvājumā, t.sk. tautsaimniecības vajadzību analīze un prognozēšana līdz prasmju līmenim, jauno un digitālo tehnoloģiju ieviešana.
</t>
  </si>
  <si>
    <t>Kvalitatīvas un mūsdienīgas izglītības īstenošana pirmsskolas izglītības pakāpē</t>
  </si>
  <si>
    <t>Kvalitatīvas un mūsdienīgas izglītības īstenošana pamata un vidējās izglītības pakāpē</t>
  </si>
  <si>
    <t>Pedagogu metodiskā atbalsta centra izveide profesijas attīstībai un prestiža uzlabošanai</t>
  </si>
  <si>
    <t>Valsts izglītības satura centrs</t>
  </si>
  <si>
    <t>Profesionālās izglītības kompetences centri</t>
  </si>
  <si>
    <t>VIAA</t>
  </si>
  <si>
    <t xml:space="preserve">
</t>
  </si>
  <si>
    <t xml:space="preserve">Valsts izglītības satura centrsprofesionālās izglītības iestādes, profesionālās izglītības kompetences centri,
</t>
  </si>
  <si>
    <t xml:space="preserve">1)  Atbalsts profesionālās izglītības mācību satura pilnveides pasākumiem, digitālizācijas procesu ieviešana, elastīga izglītības piedāvājuma radīšana un tā koordinēta nodrošināšana pieaugušajiem (E-NKS ieviešama, 5.LKI  MIP un PKE  satura izstrāde, moduļu/ kvalifikācijas daļas pārbaudījumu satura aprobācija  PII, mehānisma izveide profesionālās kvalifikācijas piešķiršanai ar centralizētu organizāciju – nozares eksaminācijas centru); PIKC metodisko jomu stiprināšana; 
2) Profesionālās izglītības iestāžu un koledžu sadarbības ar nozarēm un uzņēmumiem stiprināšana, tostarp darba vidē balstītu mācību īstenošana;
</t>
  </si>
  <si>
    <t xml:space="preserve">Atbalsts Profesionālās izglītības kompetences centru partnerības projektiem inovāciju ieviešanai un labās prakses pārnesei profesionālajā izglītībā </t>
  </si>
  <si>
    <t>Prasmju meistarības konkursu organizēšana nacionalajā un starptautiskajā līmenī un talantu attīstības atbalsts;</t>
  </si>
  <si>
    <t>2024.g. IIcet</t>
  </si>
  <si>
    <t>Integrēta skola-kopiena (pašvaldība, tās dienesti, vecāki un citi kopienas locekļi) sadarbības programmas izveide un īstenošana, nodrošinot starpinstitūciju sadarbību un koordināciju (a) individuālam izglītojamo mācīšanās atbalstam (priekšlaicīgas mācību pārtraukšanas riskam pakļautiem izglītojamiem, speciālām vajadzībām, mācīšanās grūtībām, sociāli ekonomiskiem riskiem pakļautiem bērniem, pāridarīšanai pakļautiem bērniem u.c.), t.sk. atbalsts priekšlaicīgas mācību pārtraukšanas risku novērtēšanai un vadībai, (b) efektīvu darbu ar reemigrējušiem un imigrantu bērniem, kā arī mazākumtautībām, aktīvi iesaistot vecākus, ģimenes, citus sabiedrības locekļus, (c) ārpus formālās izglītības (t.sk. interešu izglītības) mērķtiecīgai nodrošināšanai izglītības iestādē</t>
  </si>
  <si>
    <t>NVO un MK memoranda padomes virzīts pārstāvis, VK</t>
  </si>
  <si>
    <t>līdz 70%</t>
  </si>
  <si>
    <t>Uzņēmuma atbalsts dalībai kapitāla tirgos</t>
  </si>
  <si>
    <t>1.2.1.3.</t>
  </si>
  <si>
    <t>MK NOTEIKUMI saskaņošanā TAP 26.04.2022</t>
  </si>
  <si>
    <t>IZSKATĪTS AK 14-20  10.03.2022.
INFO ZIŅOJUMS apstiprināts MK  17.05.2022.</t>
  </si>
  <si>
    <t>IZSKATĪTS AK 14-20  28.10.2021.
INFO ZIŅOJUMS apstiprināts MK 11.01.2022.</t>
  </si>
  <si>
    <t>IZSKATĪTS AK 14-20  26.05.2022.
INFO ZIŅOJUMS TAP 06.05.2022</t>
  </si>
  <si>
    <t>IZSKATĪTS AK 14-20  24.02.2022.
INFO ZIŅOJUMS apstiprināts MK 19.04.2022</t>
  </si>
  <si>
    <t>IZSKATĪTS AK 14-20  26.11.2021.
INFO ZIŅOJUMS apstiprināts MK 18.01.2022.</t>
  </si>
  <si>
    <t>IPJA</t>
  </si>
  <si>
    <r>
      <t>Tiks īstenoti pasākumi KPVIS pilnveidošanai un attīstībai ES fondu ieviešanas un administrēšanas vajadzībām. Darbības plānotas vienkāršoto izmaksu - finansējuma, kas nav saistīts ar izmaksām (</t>
    </r>
    <r>
      <rPr>
        <i/>
        <sz val="9"/>
        <rFont val="Calibri"/>
        <family val="2"/>
        <charset val="186"/>
        <scheme val="minor"/>
      </rPr>
      <t>financing not linked to cost</t>
    </r>
    <r>
      <rPr>
        <sz val="9"/>
        <rFont val="Calibri"/>
        <family val="2"/>
        <charset val="186"/>
        <scheme val="minor"/>
      </rPr>
      <t>) ietvaros.</t>
    </r>
  </si>
  <si>
    <t>1) Projekta īstenošanu pamatojošās dokumentācijas izstrāde; 
2) jaunu sabiedrībā balstītu sociālo pakalpojumu sniegšanas vietu izbūve (tai skaitā būvekspertīze, būvuzraudzība, autoruzraudzība) un teritorijas labiekārtošana; 
3) materiālhniskā nodrošinājuma iegāde.</t>
  </si>
  <si>
    <t>Pasākumi un pakalpojumi:
1. Dzimumu segregāciju izglītībā un darba tirgū mazināšanai.
2. Personu ar invaliditāti un funkcionāliem traucējumiem pilnvērtīgas dzīves nodrošināšanai.
3. Personām virs 50 gadu vecuma sociālās iekļaušanas veicināšanai un sociālās atstumtības mazināšanai.
4. Etnisko minoritāšu sociālās atstumtības un diskriminācijas novēršana un rasisma mazināšana.
5. Izpratnes veicināšana par dažādām reliģiskām pārliecībām.
6. Iecietības veicināšana attiecībā uz seksuālajām minoritātēm.</t>
  </si>
  <si>
    <t>1. Sabiedrības informēšanas un izglītošanas pasākumi, sabiedriskās aptaujas, informatīvo materiālu izstrāde par elastīgā darba laika un attālinātā darba prakses iespējām,  par vienlīdzīgām iespējām un diskriminācijas novēršanu, savu tiesību aizstāvībai  un īstenošanai;
2. Ietekmes izvērtējumi par dzīves kvalitātes uzlabošanas dažādiem aspektiem, lai plānotu un īstenotu cilvēku vajadzībām atbilstošus pasākumus; 
3. Bērnu vasaras nometņu organizēšana</t>
  </si>
  <si>
    <t>1. Sabiedrībā balstītu sociālo pakalpojumu sniegšanas vietu izveide, tai skaitā aprīkošana un teritorijas labiekārtošana) 
2. Sabiedrībā balstītu sociālo pakalpojumu sniegšana jaunivediotajā pakalpojumu infrastruktūrā.</t>
  </si>
  <si>
    <t>Pašvaldības/ NVO</t>
  </si>
  <si>
    <t>1. Sabiedrībā balstītu sociālo pakalpojumu sniegšana mērķa grupas personām</t>
  </si>
  <si>
    <t>Pašvaldības, NVO</t>
  </si>
  <si>
    <t>1. Sabiedrībā balstītu sociālo pakalpojumu sniegšana mērķa grupas personām SAM 4.3.1.5.pasākuma ietvaros izveidotajā infrastruktūrā</t>
  </si>
  <si>
    <t>2027.g. IV cet</t>
  </si>
  <si>
    <t>1. Paliatīvās aprūpes pakalpojuma pilnveide, paaugstinot tā pieejamību pilngadīgām personām, kuru izārstēšana vairs nav iespējama (paliatīvās aprūpes pacientiem) un nodrošinot atbalstu viņu ģimenes locekļiem; 
2. Multidisciplināras un starpnozaru paliatīvās aprūpes dzīvesvietā sistēmas izveide/ieviešana, t.sk. aprūpes mājās, atelpas brīža un multidisciplināras komandas pakalpojuma izveide/aprobēšana; 
3.  Psiholoģiskā un sociālā atbalsta sniegšana ģimenes locekļiem, mācības paliatīvās aprūpes veikšanā ģimenes locekļiem un sociālo pakalpojumu sniedzēju speciālistiem;                                               
4. Kovīzijas un supervīzijas sociālo pakalpojumu speciālistiem, brīvprātīgo darbinieku iesaiste</t>
  </si>
  <si>
    <t>1.2.2.3.</t>
  </si>
  <si>
    <r>
      <t>Tiks īstenoti 22 pasākumi, kas plānoti Administratīvās kapacitātes ceļa kartes ietvaros ES fondu īstenošanā un vadībā iesaistīto iestāžu un struktūru spēju uzlabošanai. 
Darbības plānotas vienkāršoto izmaksu - finansējuma, kas nav saistīts ar izmaksām (</t>
    </r>
    <r>
      <rPr>
        <i/>
        <sz val="9"/>
        <rFont val="Calibri"/>
        <family val="2"/>
        <charset val="186"/>
        <scheme val="minor"/>
      </rPr>
      <t>financing not linked to cost</t>
    </r>
    <r>
      <rPr>
        <sz val="9"/>
        <rFont val="Calibri"/>
        <family val="2"/>
        <charset val="186"/>
        <scheme val="minor"/>
      </rPr>
      <t>) ietvaros.</t>
    </r>
  </si>
  <si>
    <t>Administratīvās kapacitātes ceļa kartes ES Kohēzijas politikas pasākumi</t>
  </si>
  <si>
    <t>Kohēzijas politikas vadības informācijas sistēmas attīstība</t>
  </si>
  <si>
    <t>REGULĒJUMA IZSTRĀDES PROGRESA INFORMĀCIJA</t>
  </si>
  <si>
    <t>* ES fondu daļa ieskaistot elatības finansējumu. Elastības finansējums - apjoms, par kuru nevar veikt projektu iesniegumu atlasi līdz Eiropas Komisijas lēmumam par vidussposma ziņojumu par ES fondu ieviešanas proresu līdz 2024.gada beigām (atbilstoši Eiropas parlamenta un padomes 2021.gada 24.jūnija regulas Nr. 221/1060, ar ko paredz kopīgus noteikumus par Eiropas Reģionālās attīstības fondu, Eiropas Sociālo fondu Plus, Kohēzijas fondu, Taisnīgas pārkārtošanās fondu un Eiropas Jūrlietu, zvejniecības un akvakultūras fondu un finanšu noteikumus attiecībā uz tiem un uz Patvēruma, migrācijas un integrācijas fondu, Iekšējās drošības fondu un Finansiāla atbalsta instrumentu robežu pārvaldībai un vīzu politikai 18. un 86.pantam)</t>
  </si>
  <si>
    <r>
      <t xml:space="preserve">Finansējums ar nacionālo līdzfinansējumu 
</t>
    </r>
    <r>
      <rPr>
        <sz val="9"/>
        <rFont val="Calibri"/>
        <family val="2"/>
        <charset val="186"/>
        <scheme val="minor"/>
      </rPr>
      <t>(+15%)</t>
    </r>
  </si>
  <si>
    <t>IZSKATĪTS AK 14-20  28.04.2022. 
INFO ZIŅOJUMS TAP: 
1) 01.04.2022.;
2) 07.06.2022.</t>
  </si>
  <si>
    <t>Informācija uz 21.06.2022.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</si>
</sst>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mm"/>
  </numFmts>
  <fonts count="32" x14ac:knownFonts="1">
    <font>
      <sz val="11"/>
      <color theme="1"/>
      <name val="Calibri"/>
      <family val="2"/>
      <charset val="186"/>
      <scheme val="minor"/>
    </font>
    <font>
      <sz val="11"/>
      <color theme="1"/>
      <name val="Calibri"/>
      <family val="2"/>
      <charset val="186"/>
      <scheme val="minor"/>
    </font>
    <font>
      <sz val="11"/>
      <color theme="1"/>
      <name val="Arial"/>
      <family val="2"/>
      <charset val="186"/>
    </font>
    <font>
      <sz val="11"/>
      <color theme="1"/>
      <name val="Arial"/>
      <family val="2"/>
      <charset val="186"/>
    </font>
    <font>
      <b/>
      <sz val="11"/>
      <color theme="1"/>
      <name val="Arial"/>
      <family val="2"/>
      <charset val="186"/>
    </font>
    <font>
      <sz val="10"/>
      <color theme="1"/>
      <name val="Arial"/>
      <family val="2"/>
      <charset val="186"/>
    </font>
    <font>
      <sz val="9"/>
      <color theme="1"/>
      <name val="Arial"/>
      <family val="2"/>
      <charset val="186"/>
    </font>
    <font>
      <sz val="9"/>
      <name val="Arial"/>
      <family val="2"/>
      <charset val="186"/>
    </font>
    <font>
      <b/>
      <sz val="9"/>
      <name val="Arial"/>
      <family val="2"/>
      <charset val="186"/>
    </font>
    <font>
      <b/>
      <sz val="9"/>
      <color theme="1"/>
      <name val="Arial"/>
      <family val="2"/>
      <charset val="186"/>
    </font>
    <font>
      <sz val="9"/>
      <color rgb="FFFF0000"/>
      <name val="Arial"/>
      <family val="2"/>
      <charset val="186"/>
    </font>
    <font>
      <b/>
      <sz val="11"/>
      <color theme="1"/>
      <name val="Calibri"/>
      <family val="2"/>
      <charset val="186"/>
      <scheme val="minor"/>
    </font>
    <font>
      <b/>
      <sz val="11"/>
      <name val="Calibri"/>
      <family val="2"/>
      <charset val="186"/>
      <scheme val="minor"/>
    </font>
    <font>
      <sz val="10"/>
      <name val="Arial"/>
      <family val="2"/>
      <charset val="186"/>
    </font>
    <font>
      <sz val="10"/>
      <color theme="1"/>
      <name val="Calibri"/>
      <family val="2"/>
      <charset val="186"/>
      <scheme val="minor"/>
    </font>
    <font>
      <b/>
      <sz val="10"/>
      <color theme="1"/>
      <name val="Calibri"/>
      <family val="2"/>
      <charset val="186"/>
      <scheme val="minor"/>
    </font>
    <font>
      <b/>
      <sz val="9"/>
      <color theme="1"/>
      <name val="Calibri"/>
      <family val="2"/>
      <charset val="186"/>
      <scheme val="minor"/>
    </font>
    <font>
      <sz val="11"/>
      <name val="Calibri"/>
      <family val="2"/>
      <charset val="186"/>
      <scheme val="minor"/>
    </font>
    <font>
      <sz val="9"/>
      <color theme="1"/>
      <name val="Calibri"/>
      <family val="2"/>
      <charset val="186"/>
      <scheme val="minor"/>
    </font>
    <font>
      <sz val="9"/>
      <name val="Calibri"/>
      <family val="2"/>
      <charset val="186"/>
      <scheme val="minor"/>
    </font>
    <font>
      <b/>
      <sz val="9"/>
      <name val="Calibri"/>
      <family val="2"/>
      <charset val="186"/>
      <scheme val="minor"/>
    </font>
    <font>
      <i/>
      <sz val="9"/>
      <name val="Calibri"/>
      <family val="2"/>
      <charset val="186"/>
      <scheme val="minor"/>
    </font>
    <font>
      <sz val="9"/>
      <color rgb="FF000000"/>
      <name val="Calibri"/>
      <family val="2"/>
      <charset val="186"/>
      <scheme val="minor"/>
    </font>
    <font>
      <sz val="9"/>
      <color rgb="FFFF0000"/>
      <name val="Calibri"/>
      <family val="2"/>
      <charset val="186"/>
      <scheme val="minor"/>
    </font>
    <font>
      <i/>
      <sz val="10"/>
      <color theme="0" tint="-0.499984740745262"/>
      <name val="Calibri"/>
      <family val="2"/>
      <charset val="186"/>
      <scheme val="minor"/>
    </font>
    <font>
      <b/>
      <sz val="11"/>
      <name val="Arial"/>
      <family val="2"/>
      <charset val="186"/>
    </font>
    <font>
      <b/>
      <i/>
      <sz val="9"/>
      <color theme="0" tint="-0.499984740745262"/>
      <name val="Arial"/>
      <family val="2"/>
      <charset val="186"/>
    </font>
    <font>
      <b/>
      <sz val="10"/>
      <name val="Calibri"/>
      <family val="2"/>
      <charset val="186"/>
      <scheme val="minor"/>
    </font>
    <font>
      <sz val="10"/>
      <name val="Calibri"/>
      <family val="2"/>
      <charset val="186"/>
      <scheme val="minor"/>
    </font>
    <font>
      <sz val="9"/>
      <color theme="1"/>
      <name val="Calibri"/>
      <family val="2"/>
      <charset val="186"/>
    </font>
    <font>
      <sz val="9"/>
      <color rgb="FF000000"/>
      <name val="Calibri"/>
      <family val="2"/>
      <charset val="186"/>
    </font>
    <font>
      <b/>
      <i/>
      <sz val="9"/>
      <color theme="0" tint="-0.499984740745262"/>
      <name val="Calibri"/>
      <family val="2"/>
      <charset val="186"/>
      <scheme val="minor"/>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09">
    <xf numFmtId="0" fontId="0"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 fillId="0" borderId="0"/>
    <xf numFmtId="0" fontId="2"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0">
    <xf numFmtId="0" fontId="0" fillId="0" borderId="0" xfId="0"/>
    <xf numFmtId="0" fontId="2" fillId="0" borderId="0" xfId="0" applyFont="1" applyAlignment="1">
      <alignment horizontal="center" vertical="top"/>
    </xf>
    <xf numFmtId="0" fontId="6" fillId="0" borderId="0" xfId="0" applyFont="1"/>
    <xf numFmtId="0" fontId="6" fillId="0" borderId="0" xfId="0" applyFont="1" applyAlignment="1">
      <alignment horizontal="center"/>
    </xf>
    <xf numFmtId="0" fontId="6" fillId="0" borderId="0" xfId="0" applyFont="1" applyAlignment="1">
      <alignment horizontal="center" vertical="top"/>
    </xf>
    <xf numFmtId="0" fontId="7" fillId="0" borderId="0" xfId="0" applyFont="1" applyAlignment="1">
      <alignment horizontal="center" vertical="top"/>
    </xf>
    <xf numFmtId="0" fontId="6" fillId="0" borderId="0" xfId="0" applyFont="1" applyAlignment="1">
      <alignment horizontal="left" vertical="top"/>
    </xf>
    <xf numFmtId="0" fontId="6" fillId="0" borderId="0" xfId="0" applyFont="1" applyFill="1" applyAlignment="1">
      <alignment horizontal="left" vertical="top"/>
    </xf>
    <xf numFmtId="3" fontId="7" fillId="0" borderId="0" xfId="0" applyNumberFormat="1" applyFont="1" applyAlignment="1">
      <alignment horizontal="center" vertical="top"/>
    </xf>
    <xf numFmtId="3" fontId="8" fillId="0" borderId="0" xfId="0" applyNumberFormat="1" applyFont="1" applyAlignment="1">
      <alignment horizontal="center"/>
    </xf>
    <xf numFmtId="3" fontId="6" fillId="0" borderId="0" xfId="0" applyNumberFormat="1" applyFont="1" applyAlignment="1">
      <alignment horizontal="center"/>
    </xf>
    <xf numFmtId="0" fontId="6" fillId="0" borderId="0" xfId="0" applyFont="1"/>
    <xf numFmtId="0" fontId="6" fillId="0" borderId="0" xfId="0" applyFont="1" applyBorder="1" applyAlignment="1">
      <alignment horizontal="left" vertical="top"/>
    </xf>
    <xf numFmtId="0" fontId="6" fillId="0" borderId="0" xfId="0" applyFont="1" applyAlignment="1">
      <alignment horizontal="center"/>
    </xf>
    <xf numFmtId="0" fontId="14" fillId="0" borderId="0" xfId="0" applyFont="1"/>
    <xf numFmtId="0" fontId="14" fillId="0" borderId="1" xfId="15" applyFont="1" applyBorder="1" applyAlignment="1">
      <alignment horizontal="center" vertical="top"/>
    </xf>
    <xf numFmtId="0" fontId="14" fillId="7" borderId="1" xfId="0" applyFont="1" applyFill="1" applyBorder="1"/>
    <xf numFmtId="0" fontId="14" fillId="0" borderId="1" xfId="0" applyFont="1" applyBorder="1"/>
    <xf numFmtId="3" fontId="14" fillId="0" borderId="0" xfId="0" applyNumberFormat="1" applyFont="1"/>
    <xf numFmtId="3" fontId="15" fillId="0" borderId="0" xfId="0" applyNumberFormat="1" applyFont="1"/>
    <xf numFmtId="0" fontId="11" fillId="2" borderId="0" xfId="0" applyFont="1" applyFill="1"/>
    <xf numFmtId="0" fontId="2" fillId="2" borderId="0" xfId="0" applyFont="1" applyFill="1" applyAlignment="1">
      <alignment horizontal="center" vertical="top"/>
    </xf>
    <xf numFmtId="0" fontId="18" fillId="0" borderId="0" xfId="0" applyFont="1" applyAlignment="1">
      <alignment horizontal="center" vertical="top"/>
    </xf>
    <xf numFmtId="0" fontId="18" fillId="0" borderId="0" xfId="0" applyFont="1" applyAlignment="1">
      <alignment horizontal="center"/>
    </xf>
    <xf numFmtId="0" fontId="18" fillId="0" borderId="0" xfId="0" applyFont="1"/>
    <xf numFmtId="3" fontId="18" fillId="0" borderId="0" xfId="0" applyNumberFormat="1" applyFont="1" applyAlignment="1">
      <alignment horizontal="center" vertical="top"/>
    </xf>
    <xf numFmtId="0" fontId="19" fillId="0" borderId="0" xfId="0" applyFont="1" applyAlignment="1">
      <alignment horizontal="center" vertical="top"/>
    </xf>
    <xf numFmtId="0" fontId="20"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9" fillId="0" borderId="1" xfId="0" applyFont="1" applyFill="1" applyBorder="1" applyAlignment="1">
      <alignment horizontal="center" vertical="top"/>
    </xf>
    <xf numFmtId="1" fontId="19" fillId="0" borderId="1" xfId="0" applyNumberFormat="1" applyFont="1" applyFill="1" applyBorder="1" applyAlignment="1">
      <alignment horizontal="center" vertical="top"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left" vertical="top" wrapText="1"/>
    </xf>
    <xf numFmtId="3" fontId="19" fillId="0" borderId="1" xfId="0" applyNumberFormat="1" applyFont="1" applyFill="1" applyBorder="1" applyAlignment="1">
      <alignment horizontal="center" vertical="top" wrapText="1"/>
    </xf>
    <xf numFmtId="9" fontId="19" fillId="0" borderId="1" xfId="0" applyNumberFormat="1" applyFont="1" applyFill="1" applyBorder="1" applyAlignment="1">
      <alignment horizontal="center" vertical="top"/>
    </xf>
    <xf numFmtId="0" fontId="18" fillId="0" borderId="1" xfId="0" applyFont="1" applyFill="1" applyBorder="1" applyAlignment="1">
      <alignment horizontal="center" vertical="top"/>
    </xf>
    <xf numFmtId="0" fontId="18" fillId="0" borderId="1" xfId="0" applyFont="1" applyFill="1" applyBorder="1" applyAlignment="1">
      <alignment horizontal="left" vertical="top" wrapText="1"/>
    </xf>
    <xf numFmtId="0" fontId="18" fillId="0" borderId="1" xfId="0" quotePrefix="1" applyFont="1" applyFill="1" applyBorder="1" applyAlignment="1">
      <alignment horizontal="center" vertical="top" wrapText="1"/>
    </xf>
    <xf numFmtId="0" fontId="18" fillId="0" borderId="1" xfId="0" applyFont="1" applyFill="1" applyBorder="1" applyAlignment="1">
      <alignment horizontal="center" vertical="top" wrapText="1"/>
    </xf>
    <xf numFmtId="0" fontId="18" fillId="0" borderId="1" xfId="0" applyFont="1" applyFill="1" applyBorder="1" applyAlignment="1">
      <alignment vertical="top" wrapText="1"/>
    </xf>
    <xf numFmtId="9" fontId="19" fillId="0" borderId="1" xfId="0" applyNumberFormat="1" applyFont="1" applyFill="1" applyBorder="1" applyAlignment="1">
      <alignment horizontal="center" vertical="top" wrapText="1"/>
    </xf>
    <xf numFmtId="0" fontId="19" fillId="0" borderId="1" xfId="0" quotePrefix="1" applyFont="1" applyFill="1" applyBorder="1" applyAlignment="1">
      <alignment horizontal="center" vertical="top" wrapText="1"/>
    </xf>
    <xf numFmtId="0" fontId="19" fillId="0" borderId="1" xfId="0" applyFont="1" applyFill="1" applyBorder="1" applyAlignment="1">
      <alignment vertical="top" wrapText="1"/>
    </xf>
    <xf numFmtId="0" fontId="18" fillId="0" borderId="1" xfId="0" quotePrefix="1" applyFont="1" applyFill="1" applyBorder="1" applyAlignment="1">
      <alignment vertical="top" wrapText="1"/>
    </xf>
    <xf numFmtId="0" fontId="19" fillId="0" borderId="1" xfId="0" applyFont="1" applyFill="1" applyBorder="1" applyAlignment="1">
      <alignment horizontal="center" vertical="center" wrapText="1"/>
    </xf>
    <xf numFmtId="3" fontId="22" fillId="0" borderId="1" xfId="0" applyNumberFormat="1" applyFont="1" applyFill="1" applyBorder="1" applyAlignment="1">
      <alignment horizontal="center" vertical="top"/>
    </xf>
    <xf numFmtId="3" fontId="19" fillId="0" borderId="1" xfId="0" applyNumberFormat="1" applyFont="1" applyFill="1" applyBorder="1" applyAlignment="1">
      <alignment horizontal="center" vertical="top"/>
    </xf>
    <xf numFmtId="14" fontId="19" fillId="0" borderId="1" xfId="0" applyNumberFormat="1" applyFont="1" applyFill="1" applyBorder="1" applyAlignment="1">
      <alignment horizontal="center" vertical="top"/>
    </xf>
    <xf numFmtId="1" fontId="19" fillId="0" borderId="1" xfId="0" applyNumberFormat="1" applyFont="1" applyFill="1" applyBorder="1" applyAlignment="1">
      <alignment horizontal="center" vertical="top"/>
    </xf>
    <xf numFmtId="49" fontId="18" fillId="0" borderId="1" xfId="0" applyNumberFormat="1" applyFont="1" applyFill="1" applyBorder="1" applyAlignment="1">
      <alignment horizontal="center" vertical="top"/>
    </xf>
    <xf numFmtId="3" fontId="18" fillId="0" borderId="1" xfId="0" applyNumberFormat="1" applyFont="1" applyFill="1" applyBorder="1" applyAlignment="1">
      <alignment horizontal="center" vertical="top"/>
    </xf>
    <xf numFmtId="3" fontId="18" fillId="0" borderId="1" xfId="0" applyNumberFormat="1" applyFont="1" applyFill="1" applyBorder="1" applyAlignment="1">
      <alignment horizontal="center" vertical="top" wrapText="1"/>
    </xf>
    <xf numFmtId="14" fontId="18" fillId="0" borderId="1" xfId="0" applyNumberFormat="1" applyFont="1" applyFill="1" applyBorder="1" applyAlignment="1">
      <alignment horizontal="center" vertical="top"/>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top" wrapText="1"/>
    </xf>
    <xf numFmtId="3" fontId="22" fillId="0" borderId="1" xfId="0" applyNumberFormat="1" applyFont="1" applyFill="1" applyBorder="1" applyAlignment="1">
      <alignment horizontal="left" vertical="top" wrapText="1"/>
    </xf>
    <xf numFmtId="3" fontId="18" fillId="0" borderId="1" xfId="0" applyNumberFormat="1" applyFont="1" applyFill="1" applyBorder="1" applyAlignment="1">
      <alignment horizontal="left" vertical="top" wrapText="1"/>
    </xf>
    <xf numFmtId="0" fontId="22" fillId="0" borderId="1" xfId="0" applyFont="1" applyFill="1" applyBorder="1" applyAlignment="1">
      <alignment horizontal="center" vertical="top"/>
    </xf>
    <xf numFmtId="3" fontId="22" fillId="0" borderId="1" xfId="0" applyNumberFormat="1" applyFont="1" applyFill="1" applyBorder="1" applyAlignment="1">
      <alignment horizontal="center" vertical="top" wrapText="1"/>
    </xf>
    <xf numFmtId="0" fontId="18" fillId="0" borderId="1" xfId="0" applyFont="1" applyFill="1" applyBorder="1" applyAlignment="1">
      <alignment horizontal="justify" vertical="top" wrapText="1"/>
    </xf>
    <xf numFmtId="1" fontId="18" fillId="0" borderId="1" xfId="0" applyNumberFormat="1" applyFont="1" applyFill="1" applyBorder="1" applyAlignment="1">
      <alignment horizontal="center" vertical="top"/>
    </xf>
    <xf numFmtId="4" fontId="19" fillId="0" borderId="1" xfId="0" applyNumberFormat="1" applyFont="1" applyFill="1" applyBorder="1" applyAlignment="1">
      <alignment horizontal="center" vertical="top" wrapText="1"/>
    </xf>
    <xf numFmtId="9" fontId="19" fillId="0" borderId="1" xfId="0" applyNumberFormat="1" applyFont="1" applyFill="1" applyBorder="1" applyAlignment="1">
      <alignment horizontal="left" vertical="top" wrapText="1"/>
    </xf>
    <xf numFmtId="0" fontId="21" fillId="0" borderId="1" xfId="0" applyFont="1" applyFill="1" applyBorder="1" applyAlignment="1">
      <alignment horizontal="center" vertical="top" wrapText="1"/>
    </xf>
    <xf numFmtId="0" fontId="19" fillId="0" borderId="1" xfId="0" applyFont="1" applyFill="1" applyBorder="1" applyAlignment="1">
      <alignment horizontal="left" vertical="top"/>
    </xf>
    <xf numFmtId="9" fontId="19" fillId="0" borderId="1" xfId="3" applyFont="1" applyFill="1" applyBorder="1" applyAlignment="1">
      <alignment horizontal="center" vertical="top"/>
    </xf>
    <xf numFmtId="0" fontId="22" fillId="0" borderId="1" xfId="0" applyFont="1" applyFill="1" applyBorder="1" applyAlignment="1">
      <alignment vertical="top" wrapText="1"/>
    </xf>
    <xf numFmtId="3" fontId="20" fillId="6" borderId="2" xfId="0" applyNumberFormat="1" applyFont="1" applyFill="1" applyBorder="1" applyAlignment="1">
      <alignment horizontal="center" vertical="top" wrapText="1"/>
    </xf>
    <xf numFmtId="3" fontId="20" fillId="6" borderId="2" xfId="0" applyNumberFormat="1" applyFont="1" applyFill="1" applyBorder="1" applyAlignment="1">
      <alignment horizontal="center" vertical="center" wrapText="1"/>
    </xf>
    <xf numFmtId="0" fontId="19" fillId="6" borderId="0" xfId="0" applyFont="1" applyFill="1" applyBorder="1" applyAlignment="1">
      <alignment horizontal="center" vertical="top"/>
    </xf>
    <xf numFmtId="0" fontId="19" fillId="6" borderId="0" xfId="0" applyFont="1" applyFill="1" applyBorder="1" applyAlignment="1">
      <alignment horizontal="left" vertical="top"/>
    </xf>
    <xf numFmtId="0" fontId="16" fillId="4" borderId="1" xfId="0" applyFont="1" applyFill="1" applyBorder="1" applyAlignment="1">
      <alignment horizontal="center" vertical="center" wrapText="1"/>
    </xf>
    <xf numFmtId="0" fontId="0" fillId="0" borderId="0" xfId="0" applyFont="1" applyAlignment="1">
      <alignment horizontal="center" vertical="top"/>
    </xf>
    <xf numFmtId="0" fontId="15" fillId="3" borderId="1" xfId="15" applyFont="1" applyFill="1" applyBorder="1" applyAlignment="1">
      <alignment horizontal="center" vertical="center" wrapText="1"/>
    </xf>
    <xf numFmtId="0" fontId="14" fillId="0" borderId="1" xfId="15" applyFont="1" applyFill="1" applyBorder="1" applyAlignment="1">
      <alignment horizontal="center" vertical="top"/>
    </xf>
    <xf numFmtId="0" fontId="14" fillId="0" borderId="1" xfId="15" applyFont="1" applyFill="1" applyBorder="1" applyAlignment="1">
      <alignment horizontal="center" vertical="top" wrapText="1"/>
    </xf>
    <xf numFmtId="0" fontId="14" fillId="0" borderId="1" xfId="15" applyFont="1" applyFill="1" applyBorder="1" applyAlignment="1">
      <alignment horizontal="left" vertical="top" wrapText="1"/>
    </xf>
    <xf numFmtId="3" fontId="14" fillId="0" borderId="1" xfId="0" applyNumberFormat="1" applyFont="1" applyBorder="1" applyAlignment="1">
      <alignment vertical="top"/>
    </xf>
    <xf numFmtId="0" fontId="14" fillId="0" borderId="1" xfId="15" applyFont="1" applyBorder="1" applyAlignment="1">
      <alignment horizontal="center" vertical="top" wrapText="1"/>
    </xf>
    <xf numFmtId="0" fontId="14" fillId="0" borderId="1" xfId="15" applyFont="1" applyBorder="1" applyAlignment="1">
      <alignment horizontal="left" vertical="top" wrapText="1"/>
    </xf>
    <xf numFmtId="0" fontId="14" fillId="0" borderId="1" xfId="15" applyFont="1" applyBorder="1" applyAlignment="1">
      <alignment horizontal="justify" vertical="top" wrapText="1"/>
    </xf>
    <xf numFmtId="0" fontId="14" fillId="0" borderId="1" xfId="15" applyFont="1" applyFill="1" applyBorder="1" applyAlignment="1">
      <alignment horizontal="justify" vertical="top" wrapText="1"/>
    </xf>
    <xf numFmtId="0" fontId="15" fillId="0" borderId="1" xfId="15" applyFont="1" applyBorder="1" applyAlignment="1">
      <alignment horizontal="right" vertical="top" wrapText="1"/>
    </xf>
    <xf numFmtId="3" fontId="15" fillId="0" borderId="1" xfId="0" applyNumberFormat="1" applyFont="1" applyBorder="1" applyAlignment="1">
      <alignment vertical="top"/>
    </xf>
    <xf numFmtId="0" fontId="15" fillId="7" borderId="1" xfId="15" applyFont="1" applyFill="1" applyBorder="1" applyAlignment="1">
      <alignment horizontal="left" vertical="top"/>
    </xf>
    <xf numFmtId="0" fontId="15" fillId="7" borderId="1" xfId="15" applyFont="1" applyFill="1" applyBorder="1" applyAlignment="1">
      <alignment horizontal="center" vertical="top"/>
    </xf>
    <xf numFmtId="0" fontId="15" fillId="7" borderId="1" xfId="15" applyFont="1" applyFill="1" applyBorder="1" applyAlignment="1">
      <alignment horizontal="left" vertical="top" wrapText="1"/>
    </xf>
    <xf numFmtId="3" fontId="15" fillId="7" borderId="1" xfId="0" applyNumberFormat="1" applyFont="1" applyFill="1" applyBorder="1" applyAlignment="1">
      <alignment vertical="top"/>
    </xf>
    <xf numFmtId="0" fontId="24" fillId="0" borderId="0" xfId="0" applyFont="1"/>
    <xf numFmtId="0" fontId="25" fillId="2" borderId="0" xfId="0" applyFont="1" applyFill="1" applyAlignment="1">
      <alignment horizontal="left" vertical="top"/>
    </xf>
    <xf numFmtId="0" fontId="5" fillId="2" borderId="0" xfId="0" applyFont="1" applyFill="1" applyAlignment="1">
      <alignment horizontal="center" vertical="top"/>
    </xf>
    <xf numFmtId="0" fontId="5" fillId="2" borderId="0" xfId="0" applyFont="1" applyFill="1" applyAlignment="1">
      <alignment horizontal="center"/>
    </xf>
    <xf numFmtId="0" fontId="5" fillId="2" borderId="0" xfId="0" applyFont="1" applyFill="1"/>
    <xf numFmtId="0" fontId="13" fillId="2" borderId="0" xfId="0" applyFont="1" applyFill="1" applyAlignment="1">
      <alignment horizontal="center" vertical="top"/>
    </xf>
    <xf numFmtId="0" fontId="17" fillId="0" borderId="1" xfId="0" applyFont="1" applyFill="1" applyBorder="1" applyAlignment="1">
      <alignment horizontal="center" vertical="top"/>
    </xf>
    <xf numFmtId="0" fontId="0" fillId="0" borderId="1" xfId="0" applyFont="1" applyFill="1" applyBorder="1" applyAlignment="1">
      <alignment horizontal="center" vertical="top"/>
    </xf>
    <xf numFmtId="0" fontId="17" fillId="0" borderId="1" xfId="0" applyFont="1" applyFill="1" applyBorder="1" applyAlignment="1">
      <alignment horizontal="center" vertical="top" wrapText="1"/>
    </xf>
    <xf numFmtId="3" fontId="17" fillId="0" borderId="1" xfId="0" applyNumberFormat="1" applyFont="1" applyFill="1" applyBorder="1" applyAlignment="1">
      <alignment horizontal="center" vertical="top"/>
    </xf>
    <xf numFmtId="3" fontId="0" fillId="0" borderId="1" xfId="0" applyNumberFormat="1" applyFont="1" applyFill="1" applyBorder="1" applyAlignment="1">
      <alignment horizontal="center" vertical="top"/>
    </xf>
    <xf numFmtId="49" fontId="0" fillId="0" borderId="1" xfId="0" applyNumberFormat="1" applyFont="1" applyFill="1" applyBorder="1" applyAlignment="1">
      <alignment horizontal="center" vertical="top"/>
    </xf>
    <xf numFmtId="49" fontId="17" fillId="0" borderId="1" xfId="0" applyNumberFormat="1" applyFont="1" applyFill="1" applyBorder="1" applyAlignment="1">
      <alignment horizontal="center" vertical="top"/>
    </xf>
    <xf numFmtId="3" fontId="12" fillId="6" borderId="2" xfId="0" applyNumberFormat="1" applyFont="1" applyFill="1" applyBorder="1" applyAlignment="1">
      <alignment horizontal="center" vertical="top" wrapText="1"/>
    </xf>
    <xf numFmtId="3" fontId="4" fillId="0" borderId="0" xfId="0" applyNumberFormat="1" applyFont="1" applyAlignment="1">
      <alignment horizontal="center" vertical="top"/>
    </xf>
    <xf numFmtId="3" fontId="14" fillId="0" borderId="1" xfId="0" applyNumberFormat="1" applyFont="1" applyFill="1" applyBorder="1" applyAlignment="1">
      <alignment vertical="top"/>
    </xf>
    <xf numFmtId="3" fontId="24" fillId="0" borderId="0" xfId="0" applyNumberFormat="1" applyFont="1"/>
    <xf numFmtId="3" fontId="14" fillId="0" borderId="0" xfId="0" applyNumberFormat="1" applyFont="1" applyBorder="1"/>
    <xf numFmtId="0" fontId="10" fillId="0" borderId="0" xfId="0" applyFont="1" applyAlignment="1">
      <alignment horizontal="left" vertical="top"/>
    </xf>
    <xf numFmtId="0" fontId="23" fillId="0" borderId="1" xfId="0" applyFont="1" applyFill="1" applyBorder="1" applyAlignment="1">
      <alignment horizontal="center" vertical="top"/>
    </xf>
    <xf numFmtId="0" fontId="14" fillId="0" borderId="1" xfId="0" applyFont="1" applyBorder="1" applyAlignment="1">
      <alignment horizontal="center"/>
    </xf>
    <xf numFmtId="0" fontId="28" fillId="0" borderId="1" xfId="15" applyFont="1" applyFill="1" applyBorder="1" applyAlignment="1">
      <alignment horizontal="center" vertical="top"/>
    </xf>
    <xf numFmtId="0" fontId="28" fillId="0" borderId="1" xfId="15" applyFont="1" applyFill="1" applyBorder="1" applyAlignment="1">
      <alignment horizontal="justify" vertical="top" wrapText="1"/>
    </xf>
    <xf numFmtId="0" fontId="28" fillId="5" borderId="1" xfId="15" applyFont="1" applyFill="1" applyBorder="1" applyAlignment="1">
      <alignment horizontal="center" vertical="top"/>
    </xf>
    <xf numFmtId="0" fontId="19" fillId="5" borderId="1" xfId="0" applyFont="1" applyFill="1" applyBorder="1" applyAlignment="1">
      <alignment horizontal="left" vertical="top" wrapText="1"/>
    </xf>
    <xf numFmtId="0" fontId="19" fillId="0" borderId="1" xfId="0" applyFont="1" applyBorder="1" applyAlignment="1">
      <alignment horizontal="center" vertical="top" wrapText="1"/>
    </xf>
    <xf numFmtId="164" fontId="19" fillId="0" borderId="1" xfId="0" applyNumberFormat="1" applyFont="1" applyFill="1" applyBorder="1" applyAlignment="1">
      <alignment horizontal="center" vertical="top"/>
    </xf>
    <xf numFmtId="3" fontId="7" fillId="0" borderId="0" xfId="0" applyNumberFormat="1" applyFont="1" applyFill="1" applyAlignment="1">
      <alignment horizontal="center" vertical="top"/>
    </xf>
    <xf numFmtId="0" fontId="18" fillId="0" borderId="3" xfId="0" applyFont="1" applyFill="1" applyBorder="1" applyAlignment="1">
      <alignment horizontal="center" vertical="top"/>
    </xf>
    <xf numFmtId="10" fontId="6" fillId="0" borderId="0" xfId="0" applyNumberFormat="1" applyFont="1" applyAlignment="1">
      <alignment horizontal="center"/>
    </xf>
    <xf numFmtId="0" fontId="19" fillId="0" borderId="4" xfId="0" applyFont="1" applyFill="1" applyBorder="1" applyAlignment="1">
      <alignment horizontal="center" vertical="top" wrapText="1"/>
    </xf>
    <xf numFmtId="0" fontId="29" fillId="0" borderId="5" xfId="0" applyFont="1" applyFill="1" applyBorder="1" applyAlignment="1">
      <alignment horizontal="left" vertical="top" wrapText="1"/>
    </xf>
    <xf numFmtId="0" fontId="29" fillId="0" borderId="5" xfId="0" applyFont="1" applyFill="1" applyBorder="1" applyAlignment="1">
      <alignment horizontal="center" vertical="top" wrapText="1"/>
    </xf>
    <xf numFmtId="0" fontId="30" fillId="0" borderId="5" xfId="0" applyFont="1" applyFill="1" applyBorder="1" applyAlignment="1">
      <alignment horizontal="left" vertical="top" wrapText="1"/>
    </xf>
    <xf numFmtId="0" fontId="19" fillId="0" borderId="0" xfId="0" applyFont="1" applyFill="1" applyBorder="1" applyAlignment="1">
      <alignment horizontal="center" vertical="top"/>
    </xf>
    <xf numFmtId="0" fontId="9" fillId="0" borderId="1" xfId="0" applyFont="1" applyBorder="1" applyAlignment="1">
      <alignment horizontal="center" vertical="top" wrapText="1"/>
    </xf>
    <xf numFmtId="0" fontId="19" fillId="0" borderId="1" xfId="0" applyFont="1" applyBorder="1" applyAlignment="1">
      <alignment horizontal="center" vertical="top"/>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6" fillId="0" borderId="0" xfId="0" applyFont="1" applyAlignment="1">
      <alignment horizontal="left" vertical="top"/>
    </xf>
    <xf numFmtId="0" fontId="19" fillId="0" borderId="1" xfId="0" applyFont="1" applyFill="1" applyBorder="1" applyAlignment="1">
      <alignment horizontal="center" vertical="top"/>
    </xf>
    <xf numFmtId="0" fontId="19" fillId="0" borderId="1" xfId="0" applyFont="1" applyFill="1" applyBorder="1" applyAlignment="1">
      <alignment horizontal="center" vertical="top" wrapText="1"/>
    </xf>
    <xf numFmtId="0" fontId="19" fillId="0" borderId="1" xfId="0" applyFont="1" applyFill="1" applyBorder="1" applyAlignment="1">
      <alignment horizontal="left" vertical="top" wrapText="1"/>
    </xf>
    <xf numFmtId="3" fontId="19" fillId="0" borderId="1" xfId="0" applyNumberFormat="1" applyFont="1" applyFill="1" applyBorder="1" applyAlignment="1">
      <alignment horizontal="center" vertical="top" wrapText="1"/>
    </xf>
    <xf numFmtId="9" fontId="19" fillId="0" borderId="1" xfId="0" applyNumberFormat="1" applyFont="1" applyFill="1" applyBorder="1" applyAlignment="1">
      <alignment horizontal="center" vertical="top"/>
    </xf>
    <xf numFmtId="0" fontId="18" fillId="0" borderId="1" xfId="0" applyFont="1" applyFill="1" applyBorder="1" applyAlignment="1">
      <alignment horizontal="center" vertical="top"/>
    </xf>
    <xf numFmtId="3" fontId="28" fillId="0" borderId="1" xfId="0" applyNumberFormat="1" applyFont="1" applyFill="1" applyBorder="1" applyAlignment="1">
      <alignment vertical="top"/>
    </xf>
    <xf numFmtId="3" fontId="27" fillId="0" borderId="1" xfId="0" applyNumberFormat="1" applyFont="1" applyBorder="1" applyAlignment="1">
      <alignment vertical="top"/>
    </xf>
    <xf numFmtId="3" fontId="28" fillId="0" borderId="1" xfId="0" applyNumberFormat="1" applyFont="1" applyBorder="1" applyAlignment="1">
      <alignment vertical="top"/>
    </xf>
    <xf numFmtId="0" fontId="19" fillId="0" borderId="1" xfId="0" applyFont="1" applyBorder="1" applyAlignment="1">
      <alignment horizontal="center"/>
    </xf>
    <xf numFmtId="0" fontId="28" fillId="0" borderId="0" xfId="0" applyFont="1"/>
    <xf numFmtId="0" fontId="11" fillId="3"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9" fontId="7" fillId="0" borderId="1" xfId="0" applyNumberFormat="1" applyFont="1" applyFill="1" applyBorder="1" applyAlignment="1">
      <alignment horizontal="center" vertical="top"/>
    </xf>
    <xf numFmtId="0" fontId="7"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6" fillId="0" borderId="0" xfId="0" applyFont="1" applyFill="1" applyBorder="1" applyAlignment="1">
      <alignment horizontal="left" vertical="top"/>
    </xf>
    <xf numFmtId="3" fontId="26" fillId="0" borderId="0" xfId="0" applyNumberFormat="1" applyFont="1" applyAlignment="1">
      <alignment horizontal="center" vertical="top"/>
    </xf>
    <xf numFmtId="3" fontId="31" fillId="0" borderId="2" xfId="0" applyNumberFormat="1" applyFont="1" applyFill="1" applyBorder="1" applyAlignment="1">
      <alignment horizontal="center" vertical="center" wrapText="1"/>
    </xf>
    <xf numFmtId="0" fontId="6" fillId="0" borderId="0" xfId="0" applyFont="1" applyAlignment="1">
      <alignment horizontal="left" vertical="top" wrapText="1"/>
    </xf>
  </cellXfs>
  <cellStyles count="209">
    <cellStyle name="Comma 2" xfId="1" xr:uid="{00000000-0005-0000-0000-000000000000}"/>
    <cellStyle name="Comma 2 10" xfId="59" xr:uid="{00000000-0005-0000-0000-000001000000}"/>
    <cellStyle name="Comma 2 10 2" xfId="159" xr:uid="{00000000-0005-0000-0000-000002000000}"/>
    <cellStyle name="Comma 2 11" xfId="109" xr:uid="{00000000-0005-0000-0000-000003000000}"/>
    <cellStyle name="Comma 2 2" xfId="8" xr:uid="{00000000-0005-0000-0000-000004000000}"/>
    <cellStyle name="Comma 2 2 2" xfId="20" xr:uid="{00000000-0005-0000-0000-000005000000}"/>
    <cellStyle name="Comma 2 2 2 2" xfId="71" xr:uid="{00000000-0005-0000-0000-000006000000}"/>
    <cellStyle name="Comma 2 2 2 2 2" xfId="171" xr:uid="{00000000-0005-0000-0000-000007000000}"/>
    <cellStyle name="Comma 2 2 2 3" xfId="121" xr:uid="{00000000-0005-0000-0000-000008000000}"/>
    <cellStyle name="Comma 2 2 3" xfId="30" xr:uid="{00000000-0005-0000-0000-000009000000}"/>
    <cellStyle name="Comma 2 2 3 2" xfId="81" xr:uid="{00000000-0005-0000-0000-00000A000000}"/>
    <cellStyle name="Comma 2 2 3 2 2" xfId="181" xr:uid="{00000000-0005-0000-0000-00000B000000}"/>
    <cellStyle name="Comma 2 2 3 3" xfId="131" xr:uid="{00000000-0005-0000-0000-00000C000000}"/>
    <cellStyle name="Comma 2 2 4" xfId="40" xr:uid="{00000000-0005-0000-0000-00000D000000}"/>
    <cellStyle name="Comma 2 2 4 2" xfId="91" xr:uid="{00000000-0005-0000-0000-00000E000000}"/>
    <cellStyle name="Comma 2 2 4 2 2" xfId="191" xr:uid="{00000000-0005-0000-0000-00000F000000}"/>
    <cellStyle name="Comma 2 2 4 3" xfId="141" xr:uid="{00000000-0005-0000-0000-000010000000}"/>
    <cellStyle name="Comma 2 2 5" xfId="50" xr:uid="{00000000-0005-0000-0000-000011000000}"/>
    <cellStyle name="Comma 2 2 5 2" xfId="101" xr:uid="{00000000-0005-0000-0000-000012000000}"/>
    <cellStyle name="Comma 2 2 5 2 2" xfId="201" xr:uid="{00000000-0005-0000-0000-000013000000}"/>
    <cellStyle name="Comma 2 2 5 3" xfId="151" xr:uid="{00000000-0005-0000-0000-000014000000}"/>
    <cellStyle name="Comma 2 2 6" xfId="61" xr:uid="{00000000-0005-0000-0000-000015000000}"/>
    <cellStyle name="Comma 2 2 6 2" xfId="161" xr:uid="{00000000-0005-0000-0000-000016000000}"/>
    <cellStyle name="Comma 2 2 7" xfId="111" xr:uid="{00000000-0005-0000-0000-000017000000}"/>
    <cellStyle name="Comma 2 3" xfId="11" xr:uid="{00000000-0005-0000-0000-000018000000}"/>
    <cellStyle name="Comma 2 3 2" xfId="22" xr:uid="{00000000-0005-0000-0000-000019000000}"/>
    <cellStyle name="Comma 2 3 2 2" xfId="73" xr:uid="{00000000-0005-0000-0000-00001A000000}"/>
    <cellStyle name="Comma 2 3 2 2 2" xfId="173" xr:uid="{00000000-0005-0000-0000-00001B000000}"/>
    <cellStyle name="Comma 2 3 2 3" xfId="123" xr:uid="{00000000-0005-0000-0000-00001C000000}"/>
    <cellStyle name="Comma 2 3 3" xfId="32" xr:uid="{00000000-0005-0000-0000-00001D000000}"/>
    <cellStyle name="Comma 2 3 3 2" xfId="83" xr:uid="{00000000-0005-0000-0000-00001E000000}"/>
    <cellStyle name="Comma 2 3 3 2 2" xfId="183" xr:uid="{00000000-0005-0000-0000-00001F000000}"/>
    <cellStyle name="Comma 2 3 3 3" xfId="133" xr:uid="{00000000-0005-0000-0000-000020000000}"/>
    <cellStyle name="Comma 2 3 4" xfId="42" xr:uid="{00000000-0005-0000-0000-000021000000}"/>
    <cellStyle name="Comma 2 3 4 2" xfId="93" xr:uid="{00000000-0005-0000-0000-000022000000}"/>
    <cellStyle name="Comma 2 3 4 2 2" xfId="193" xr:uid="{00000000-0005-0000-0000-000023000000}"/>
    <cellStyle name="Comma 2 3 4 3" xfId="143" xr:uid="{00000000-0005-0000-0000-000024000000}"/>
    <cellStyle name="Comma 2 3 5" xfId="52" xr:uid="{00000000-0005-0000-0000-000025000000}"/>
    <cellStyle name="Comma 2 3 5 2" xfId="103" xr:uid="{00000000-0005-0000-0000-000026000000}"/>
    <cellStyle name="Comma 2 3 5 2 2" xfId="203" xr:uid="{00000000-0005-0000-0000-000027000000}"/>
    <cellStyle name="Comma 2 3 5 3" xfId="153" xr:uid="{00000000-0005-0000-0000-000028000000}"/>
    <cellStyle name="Comma 2 3 6" xfId="63" xr:uid="{00000000-0005-0000-0000-000029000000}"/>
    <cellStyle name="Comma 2 3 6 2" xfId="163" xr:uid="{00000000-0005-0000-0000-00002A000000}"/>
    <cellStyle name="Comma 2 3 7" xfId="113" xr:uid="{00000000-0005-0000-0000-00002B000000}"/>
    <cellStyle name="Comma 2 4" xfId="13" xr:uid="{00000000-0005-0000-0000-00002C000000}"/>
    <cellStyle name="Comma 2 4 2" xfId="24" xr:uid="{00000000-0005-0000-0000-00002D000000}"/>
    <cellStyle name="Comma 2 4 2 2" xfId="75" xr:uid="{00000000-0005-0000-0000-00002E000000}"/>
    <cellStyle name="Comma 2 4 2 2 2" xfId="175" xr:uid="{00000000-0005-0000-0000-00002F000000}"/>
    <cellStyle name="Comma 2 4 2 3" xfId="125" xr:uid="{00000000-0005-0000-0000-000030000000}"/>
    <cellStyle name="Comma 2 4 3" xfId="34" xr:uid="{00000000-0005-0000-0000-000031000000}"/>
    <cellStyle name="Comma 2 4 3 2" xfId="85" xr:uid="{00000000-0005-0000-0000-000032000000}"/>
    <cellStyle name="Comma 2 4 3 2 2" xfId="185" xr:uid="{00000000-0005-0000-0000-000033000000}"/>
    <cellStyle name="Comma 2 4 3 3" xfId="135" xr:uid="{00000000-0005-0000-0000-000034000000}"/>
    <cellStyle name="Comma 2 4 4" xfId="44" xr:uid="{00000000-0005-0000-0000-000035000000}"/>
    <cellStyle name="Comma 2 4 4 2" xfId="95" xr:uid="{00000000-0005-0000-0000-000036000000}"/>
    <cellStyle name="Comma 2 4 4 2 2" xfId="195" xr:uid="{00000000-0005-0000-0000-000037000000}"/>
    <cellStyle name="Comma 2 4 4 3" xfId="145" xr:uid="{00000000-0005-0000-0000-000038000000}"/>
    <cellStyle name="Comma 2 4 5" xfId="54" xr:uid="{00000000-0005-0000-0000-000039000000}"/>
    <cellStyle name="Comma 2 4 5 2" xfId="105" xr:uid="{00000000-0005-0000-0000-00003A000000}"/>
    <cellStyle name="Comma 2 4 5 2 2" xfId="205" xr:uid="{00000000-0005-0000-0000-00003B000000}"/>
    <cellStyle name="Comma 2 4 5 3" xfId="155" xr:uid="{00000000-0005-0000-0000-00003C000000}"/>
    <cellStyle name="Comma 2 4 6" xfId="65" xr:uid="{00000000-0005-0000-0000-00003D000000}"/>
    <cellStyle name="Comma 2 4 6 2" xfId="165" xr:uid="{00000000-0005-0000-0000-00003E000000}"/>
    <cellStyle name="Comma 2 4 7" xfId="115" xr:uid="{00000000-0005-0000-0000-00003F000000}"/>
    <cellStyle name="Comma 2 5" xfId="16" xr:uid="{00000000-0005-0000-0000-000040000000}"/>
    <cellStyle name="Comma 2 5 2" xfId="26" xr:uid="{00000000-0005-0000-0000-000041000000}"/>
    <cellStyle name="Comma 2 5 2 2" xfId="77" xr:uid="{00000000-0005-0000-0000-000042000000}"/>
    <cellStyle name="Comma 2 5 2 2 2" xfId="177" xr:uid="{00000000-0005-0000-0000-000043000000}"/>
    <cellStyle name="Comma 2 5 2 3" xfId="127" xr:uid="{00000000-0005-0000-0000-000044000000}"/>
    <cellStyle name="Comma 2 5 3" xfId="36" xr:uid="{00000000-0005-0000-0000-000045000000}"/>
    <cellStyle name="Comma 2 5 3 2" xfId="87" xr:uid="{00000000-0005-0000-0000-000046000000}"/>
    <cellStyle name="Comma 2 5 3 2 2" xfId="187" xr:uid="{00000000-0005-0000-0000-000047000000}"/>
    <cellStyle name="Comma 2 5 3 3" xfId="137" xr:uid="{00000000-0005-0000-0000-000048000000}"/>
    <cellStyle name="Comma 2 5 4" xfId="46" xr:uid="{00000000-0005-0000-0000-000049000000}"/>
    <cellStyle name="Comma 2 5 4 2" xfId="97" xr:uid="{00000000-0005-0000-0000-00004A000000}"/>
    <cellStyle name="Comma 2 5 4 2 2" xfId="197" xr:uid="{00000000-0005-0000-0000-00004B000000}"/>
    <cellStyle name="Comma 2 5 4 3" xfId="147" xr:uid="{00000000-0005-0000-0000-00004C000000}"/>
    <cellStyle name="Comma 2 5 5" xfId="56" xr:uid="{00000000-0005-0000-0000-00004D000000}"/>
    <cellStyle name="Comma 2 5 5 2" xfId="107" xr:uid="{00000000-0005-0000-0000-00004E000000}"/>
    <cellStyle name="Comma 2 5 5 2 2" xfId="207" xr:uid="{00000000-0005-0000-0000-00004F000000}"/>
    <cellStyle name="Comma 2 5 5 3" xfId="157" xr:uid="{00000000-0005-0000-0000-000050000000}"/>
    <cellStyle name="Comma 2 5 6" xfId="67" xr:uid="{00000000-0005-0000-0000-000051000000}"/>
    <cellStyle name="Comma 2 5 6 2" xfId="167" xr:uid="{00000000-0005-0000-0000-000052000000}"/>
    <cellStyle name="Comma 2 5 7" xfId="117" xr:uid="{00000000-0005-0000-0000-000053000000}"/>
    <cellStyle name="Comma 2 6" xfId="18" xr:uid="{00000000-0005-0000-0000-000054000000}"/>
    <cellStyle name="Comma 2 6 2" xfId="69" xr:uid="{00000000-0005-0000-0000-000055000000}"/>
    <cellStyle name="Comma 2 6 2 2" xfId="169" xr:uid="{00000000-0005-0000-0000-000056000000}"/>
    <cellStyle name="Comma 2 6 3" xfId="119" xr:uid="{00000000-0005-0000-0000-000057000000}"/>
    <cellStyle name="Comma 2 7" xfId="28" xr:uid="{00000000-0005-0000-0000-000058000000}"/>
    <cellStyle name="Comma 2 7 2" xfId="79" xr:uid="{00000000-0005-0000-0000-000059000000}"/>
    <cellStyle name="Comma 2 7 2 2" xfId="179" xr:uid="{00000000-0005-0000-0000-00005A000000}"/>
    <cellStyle name="Comma 2 7 3" xfId="129" xr:uid="{00000000-0005-0000-0000-00005B000000}"/>
    <cellStyle name="Comma 2 8" xfId="38" xr:uid="{00000000-0005-0000-0000-00005C000000}"/>
    <cellStyle name="Comma 2 8 2" xfId="89" xr:uid="{00000000-0005-0000-0000-00005D000000}"/>
    <cellStyle name="Comma 2 8 2 2" xfId="189" xr:uid="{00000000-0005-0000-0000-00005E000000}"/>
    <cellStyle name="Comma 2 8 3" xfId="139" xr:uid="{00000000-0005-0000-0000-00005F000000}"/>
    <cellStyle name="Comma 2 9" xfId="48" xr:uid="{00000000-0005-0000-0000-000060000000}"/>
    <cellStyle name="Comma 2 9 2" xfId="99" xr:uid="{00000000-0005-0000-0000-000061000000}"/>
    <cellStyle name="Comma 2 9 2 2" xfId="199" xr:uid="{00000000-0005-0000-0000-000062000000}"/>
    <cellStyle name="Comma 2 9 3" xfId="149" xr:uid="{00000000-0005-0000-0000-000063000000}"/>
    <cellStyle name="Comma 3" xfId="2" xr:uid="{00000000-0005-0000-0000-000064000000}"/>
    <cellStyle name="Comma 3 10" xfId="60" xr:uid="{00000000-0005-0000-0000-000065000000}"/>
    <cellStyle name="Comma 3 10 2" xfId="160" xr:uid="{00000000-0005-0000-0000-000066000000}"/>
    <cellStyle name="Comma 3 11" xfId="110" xr:uid="{00000000-0005-0000-0000-000067000000}"/>
    <cellStyle name="Comma 3 2" xfId="9" xr:uid="{00000000-0005-0000-0000-000068000000}"/>
    <cellStyle name="Comma 3 2 2" xfId="21" xr:uid="{00000000-0005-0000-0000-000069000000}"/>
    <cellStyle name="Comma 3 2 2 2" xfId="72" xr:uid="{00000000-0005-0000-0000-00006A000000}"/>
    <cellStyle name="Comma 3 2 2 2 2" xfId="172" xr:uid="{00000000-0005-0000-0000-00006B000000}"/>
    <cellStyle name="Comma 3 2 2 3" xfId="122" xr:uid="{00000000-0005-0000-0000-00006C000000}"/>
    <cellStyle name="Comma 3 2 3" xfId="31" xr:uid="{00000000-0005-0000-0000-00006D000000}"/>
    <cellStyle name="Comma 3 2 3 2" xfId="82" xr:uid="{00000000-0005-0000-0000-00006E000000}"/>
    <cellStyle name="Comma 3 2 3 2 2" xfId="182" xr:uid="{00000000-0005-0000-0000-00006F000000}"/>
    <cellStyle name="Comma 3 2 3 3" xfId="132" xr:uid="{00000000-0005-0000-0000-000070000000}"/>
    <cellStyle name="Comma 3 2 4" xfId="41" xr:uid="{00000000-0005-0000-0000-000071000000}"/>
    <cellStyle name="Comma 3 2 4 2" xfId="92" xr:uid="{00000000-0005-0000-0000-000072000000}"/>
    <cellStyle name="Comma 3 2 4 2 2" xfId="192" xr:uid="{00000000-0005-0000-0000-000073000000}"/>
    <cellStyle name="Comma 3 2 4 3" xfId="142" xr:uid="{00000000-0005-0000-0000-000074000000}"/>
    <cellStyle name="Comma 3 2 5" xfId="51" xr:uid="{00000000-0005-0000-0000-000075000000}"/>
    <cellStyle name="Comma 3 2 5 2" xfId="102" xr:uid="{00000000-0005-0000-0000-000076000000}"/>
    <cellStyle name="Comma 3 2 5 2 2" xfId="202" xr:uid="{00000000-0005-0000-0000-000077000000}"/>
    <cellStyle name="Comma 3 2 5 3" xfId="152" xr:uid="{00000000-0005-0000-0000-000078000000}"/>
    <cellStyle name="Comma 3 2 6" xfId="62" xr:uid="{00000000-0005-0000-0000-000079000000}"/>
    <cellStyle name="Comma 3 2 6 2" xfId="162" xr:uid="{00000000-0005-0000-0000-00007A000000}"/>
    <cellStyle name="Comma 3 2 7" xfId="112" xr:uid="{00000000-0005-0000-0000-00007B000000}"/>
    <cellStyle name="Comma 3 3" xfId="12" xr:uid="{00000000-0005-0000-0000-00007C000000}"/>
    <cellStyle name="Comma 3 3 2" xfId="23" xr:uid="{00000000-0005-0000-0000-00007D000000}"/>
    <cellStyle name="Comma 3 3 2 2" xfId="74" xr:uid="{00000000-0005-0000-0000-00007E000000}"/>
    <cellStyle name="Comma 3 3 2 2 2" xfId="174" xr:uid="{00000000-0005-0000-0000-00007F000000}"/>
    <cellStyle name="Comma 3 3 2 3" xfId="124" xr:uid="{00000000-0005-0000-0000-000080000000}"/>
    <cellStyle name="Comma 3 3 3" xfId="33" xr:uid="{00000000-0005-0000-0000-000081000000}"/>
    <cellStyle name="Comma 3 3 3 2" xfId="84" xr:uid="{00000000-0005-0000-0000-000082000000}"/>
    <cellStyle name="Comma 3 3 3 2 2" xfId="184" xr:uid="{00000000-0005-0000-0000-000083000000}"/>
    <cellStyle name="Comma 3 3 3 3" xfId="134" xr:uid="{00000000-0005-0000-0000-000084000000}"/>
    <cellStyle name="Comma 3 3 4" xfId="43" xr:uid="{00000000-0005-0000-0000-000085000000}"/>
    <cellStyle name="Comma 3 3 4 2" xfId="94" xr:uid="{00000000-0005-0000-0000-000086000000}"/>
    <cellStyle name="Comma 3 3 4 2 2" xfId="194" xr:uid="{00000000-0005-0000-0000-000087000000}"/>
    <cellStyle name="Comma 3 3 4 3" xfId="144" xr:uid="{00000000-0005-0000-0000-000088000000}"/>
    <cellStyle name="Comma 3 3 5" xfId="53" xr:uid="{00000000-0005-0000-0000-000089000000}"/>
    <cellStyle name="Comma 3 3 5 2" xfId="104" xr:uid="{00000000-0005-0000-0000-00008A000000}"/>
    <cellStyle name="Comma 3 3 5 2 2" xfId="204" xr:uid="{00000000-0005-0000-0000-00008B000000}"/>
    <cellStyle name="Comma 3 3 5 3" xfId="154" xr:uid="{00000000-0005-0000-0000-00008C000000}"/>
    <cellStyle name="Comma 3 3 6" xfId="64" xr:uid="{00000000-0005-0000-0000-00008D000000}"/>
    <cellStyle name="Comma 3 3 6 2" xfId="164" xr:uid="{00000000-0005-0000-0000-00008E000000}"/>
    <cellStyle name="Comma 3 3 7" xfId="114" xr:uid="{00000000-0005-0000-0000-00008F000000}"/>
    <cellStyle name="Comma 3 4" xfId="14" xr:uid="{00000000-0005-0000-0000-000090000000}"/>
    <cellStyle name="Comma 3 4 2" xfId="25" xr:uid="{00000000-0005-0000-0000-000091000000}"/>
    <cellStyle name="Comma 3 4 2 2" xfId="76" xr:uid="{00000000-0005-0000-0000-000092000000}"/>
    <cellStyle name="Comma 3 4 2 2 2" xfId="176" xr:uid="{00000000-0005-0000-0000-000093000000}"/>
    <cellStyle name="Comma 3 4 2 3" xfId="126" xr:uid="{00000000-0005-0000-0000-000094000000}"/>
    <cellStyle name="Comma 3 4 3" xfId="35" xr:uid="{00000000-0005-0000-0000-000095000000}"/>
    <cellStyle name="Comma 3 4 3 2" xfId="86" xr:uid="{00000000-0005-0000-0000-000096000000}"/>
    <cellStyle name="Comma 3 4 3 2 2" xfId="186" xr:uid="{00000000-0005-0000-0000-000097000000}"/>
    <cellStyle name="Comma 3 4 3 3" xfId="136" xr:uid="{00000000-0005-0000-0000-000098000000}"/>
    <cellStyle name="Comma 3 4 4" xfId="45" xr:uid="{00000000-0005-0000-0000-000099000000}"/>
    <cellStyle name="Comma 3 4 4 2" xfId="96" xr:uid="{00000000-0005-0000-0000-00009A000000}"/>
    <cellStyle name="Comma 3 4 4 2 2" xfId="196" xr:uid="{00000000-0005-0000-0000-00009B000000}"/>
    <cellStyle name="Comma 3 4 4 3" xfId="146" xr:uid="{00000000-0005-0000-0000-00009C000000}"/>
    <cellStyle name="Comma 3 4 5" xfId="55" xr:uid="{00000000-0005-0000-0000-00009D000000}"/>
    <cellStyle name="Comma 3 4 5 2" xfId="106" xr:uid="{00000000-0005-0000-0000-00009E000000}"/>
    <cellStyle name="Comma 3 4 5 2 2" xfId="206" xr:uid="{00000000-0005-0000-0000-00009F000000}"/>
    <cellStyle name="Comma 3 4 5 3" xfId="156" xr:uid="{00000000-0005-0000-0000-0000A0000000}"/>
    <cellStyle name="Comma 3 4 6" xfId="66" xr:uid="{00000000-0005-0000-0000-0000A1000000}"/>
    <cellStyle name="Comma 3 4 6 2" xfId="166" xr:uid="{00000000-0005-0000-0000-0000A2000000}"/>
    <cellStyle name="Comma 3 4 7" xfId="116" xr:uid="{00000000-0005-0000-0000-0000A3000000}"/>
    <cellStyle name="Comma 3 5" xfId="17" xr:uid="{00000000-0005-0000-0000-0000A4000000}"/>
    <cellStyle name="Comma 3 5 2" xfId="27" xr:uid="{00000000-0005-0000-0000-0000A5000000}"/>
    <cellStyle name="Comma 3 5 2 2" xfId="78" xr:uid="{00000000-0005-0000-0000-0000A6000000}"/>
    <cellStyle name="Comma 3 5 2 2 2" xfId="178" xr:uid="{00000000-0005-0000-0000-0000A7000000}"/>
    <cellStyle name="Comma 3 5 2 3" xfId="128" xr:uid="{00000000-0005-0000-0000-0000A8000000}"/>
    <cellStyle name="Comma 3 5 3" xfId="37" xr:uid="{00000000-0005-0000-0000-0000A9000000}"/>
    <cellStyle name="Comma 3 5 3 2" xfId="88" xr:uid="{00000000-0005-0000-0000-0000AA000000}"/>
    <cellStyle name="Comma 3 5 3 2 2" xfId="188" xr:uid="{00000000-0005-0000-0000-0000AB000000}"/>
    <cellStyle name="Comma 3 5 3 3" xfId="138" xr:uid="{00000000-0005-0000-0000-0000AC000000}"/>
    <cellStyle name="Comma 3 5 4" xfId="47" xr:uid="{00000000-0005-0000-0000-0000AD000000}"/>
    <cellStyle name="Comma 3 5 4 2" xfId="98" xr:uid="{00000000-0005-0000-0000-0000AE000000}"/>
    <cellStyle name="Comma 3 5 4 2 2" xfId="198" xr:uid="{00000000-0005-0000-0000-0000AF000000}"/>
    <cellStyle name="Comma 3 5 4 3" xfId="148" xr:uid="{00000000-0005-0000-0000-0000B0000000}"/>
    <cellStyle name="Comma 3 5 5" xfId="57" xr:uid="{00000000-0005-0000-0000-0000B1000000}"/>
    <cellStyle name="Comma 3 5 5 2" xfId="108" xr:uid="{00000000-0005-0000-0000-0000B2000000}"/>
    <cellStyle name="Comma 3 5 5 2 2" xfId="208" xr:uid="{00000000-0005-0000-0000-0000B3000000}"/>
    <cellStyle name="Comma 3 5 5 3" xfId="158" xr:uid="{00000000-0005-0000-0000-0000B4000000}"/>
    <cellStyle name="Comma 3 5 6" xfId="68" xr:uid="{00000000-0005-0000-0000-0000B5000000}"/>
    <cellStyle name="Comma 3 5 6 2" xfId="168" xr:uid="{00000000-0005-0000-0000-0000B6000000}"/>
    <cellStyle name="Comma 3 5 7" xfId="118" xr:uid="{00000000-0005-0000-0000-0000B7000000}"/>
    <cellStyle name="Comma 3 6" xfId="19" xr:uid="{00000000-0005-0000-0000-0000B8000000}"/>
    <cellStyle name="Comma 3 6 2" xfId="70" xr:uid="{00000000-0005-0000-0000-0000B9000000}"/>
    <cellStyle name="Comma 3 6 2 2" xfId="170" xr:uid="{00000000-0005-0000-0000-0000BA000000}"/>
    <cellStyle name="Comma 3 6 3" xfId="120" xr:uid="{00000000-0005-0000-0000-0000BB000000}"/>
    <cellStyle name="Comma 3 7" xfId="29" xr:uid="{00000000-0005-0000-0000-0000BC000000}"/>
    <cellStyle name="Comma 3 7 2" xfId="80" xr:uid="{00000000-0005-0000-0000-0000BD000000}"/>
    <cellStyle name="Comma 3 7 2 2" xfId="180" xr:uid="{00000000-0005-0000-0000-0000BE000000}"/>
    <cellStyle name="Comma 3 7 3" xfId="130" xr:uid="{00000000-0005-0000-0000-0000BF000000}"/>
    <cellStyle name="Comma 3 8" xfId="39" xr:uid="{00000000-0005-0000-0000-0000C0000000}"/>
    <cellStyle name="Comma 3 8 2" xfId="90" xr:uid="{00000000-0005-0000-0000-0000C1000000}"/>
    <cellStyle name="Comma 3 8 2 2" xfId="190" xr:uid="{00000000-0005-0000-0000-0000C2000000}"/>
    <cellStyle name="Comma 3 8 3" xfId="140" xr:uid="{00000000-0005-0000-0000-0000C3000000}"/>
    <cellStyle name="Comma 3 9" xfId="49" xr:uid="{00000000-0005-0000-0000-0000C4000000}"/>
    <cellStyle name="Comma 3 9 2" xfId="100" xr:uid="{00000000-0005-0000-0000-0000C5000000}"/>
    <cellStyle name="Comma 3 9 2 2" xfId="200" xr:uid="{00000000-0005-0000-0000-0000C6000000}"/>
    <cellStyle name="Comma 3 9 3" xfId="150" xr:uid="{00000000-0005-0000-0000-0000C7000000}"/>
    <cellStyle name="Normal" xfId="0" builtinId="0"/>
    <cellStyle name="Normal 2" xfId="4" xr:uid="{00000000-0005-0000-0000-0000C9000000}"/>
    <cellStyle name="Normal 2 2" xfId="10" xr:uid="{00000000-0005-0000-0000-0000CA000000}"/>
    <cellStyle name="Normal 3" xfId="5" xr:uid="{00000000-0005-0000-0000-0000CB000000}"/>
    <cellStyle name="Normal 4" xfId="6" xr:uid="{00000000-0005-0000-0000-0000CC000000}"/>
    <cellStyle name="Normal 4 4" xfId="7" xr:uid="{00000000-0005-0000-0000-0000CD000000}"/>
    <cellStyle name="Normal 5" xfId="58" xr:uid="{00000000-0005-0000-0000-0000CE000000}"/>
    <cellStyle name="Normal 7" xfId="15" xr:uid="{00000000-0005-0000-0000-0000CF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185"/>
  <sheetViews>
    <sheetView tabSelected="1" zoomScale="90" zoomScaleNormal="90" zoomScaleSheetLayoutView="70" workbookViewId="0">
      <pane xSplit="8" ySplit="4" topLeftCell="I5" activePane="bottomRight" state="frozen"/>
      <selection pane="topRight" activeCell="I1" sqref="I1"/>
      <selection pane="bottomLeft" activeCell="A5" sqref="A5"/>
      <selection pane="bottomRight" activeCell="A2" sqref="A2"/>
    </sheetView>
  </sheetViews>
  <sheetFormatPr defaultColWidth="9.140625" defaultRowHeight="14.25" x14ac:dyDescent="0.2"/>
  <cols>
    <col min="1" max="1" width="6.7109375" style="4" customWidth="1"/>
    <col min="2" max="2" width="7.85546875" style="4" customWidth="1"/>
    <col min="3" max="3" width="16.5703125" style="3" customWidth="1"/>
    <col min="4" max="4" width="7.28515625" style="4" customWidth="1"/>
    <col min="5" max="5" width="18.85546875" style="2" customWidth="1"/>
    <col min="6" max="6" width="11.28515625" style="1" customWidth="1"/>
    <col min="7" max="7" width="24.85546875" style="3" customWidth="1"/>
    <col min="8" max="8" width="10.7109375" style="4" customWidth="1"/>
    <col min="9" max="9" width="8.5703125" style="3" customWidth="1"/>
    <col min="10" max="11" width="18.42578125" style="4" customWidth="1"/>
    <col min="12" max="12" width="14.5703125" style="5" customWidth="1"/>
    <col min="13" max="13" width="13.140625" style="3" customWidth="1"/>
    <col min="14" max="14" width="20.85546875" style="13" customWidth="1"/>
    <col min="15" max="15" width="23.28515625" style="13" customWidth="1"/>
    <col min="16" max="16" width="12.42578125" style="3" customWidth="1"/>
    <col min="17" max="17" width="90" style="2" customWidth="1"/>
    <col min="18" max="18" width="14" style="13" customWidth="1"/>
    <col min="19" max="19" width="14.42578125" style="13" customWidth="1"/>
    <col min="20" max="16384" width="9.140625" style="2"/>
  </cols>
  <sheetData>
    <row r="1" spans="1:19" s="92" customFormat="1" ht="17.25" customHeight="1" x14ac:dyDescent="0.2">
      <c r="A1" s="89" t="s">
        <v>770</v>
      </c>
      <c r="B1" s="90"/>
      <c r="C1" s="91"/>
      <c r="D1" s="90"/>
      <c r="F1" s="21"/>
      <c r="G1" s="91"/>
      <c r="H1" s="90"/>
      <c r="I1" s="91"/>
      <c r="J1" s="90"/>
      <c r="K1" s="90"/>
      <c r="L1" s="93"/>
      <c r="M1" s="91"/>
      <c r="N1" s="91"/>
      <c r="O1" s="91"/>
      <c r="P1" s="91"/>
      <c r="R1" s="91"/>
      <c r="S1" s="91"/>
    </row>
    <row r="2" spans="1:19" ht="12" customHeight="1" x14ac:dyDescent="0.2">
      <c r="A2" s="129" t="s">
        <v>902</v>
      </c>
    </row>
    <row r="3" spans="1:19" ht="18" customHeight="1" x14ac:dyDescent="0.2">
      <c r="A3" s="22"/>
      <c r="B3" s="22"/>
      <c r="C3" s="23"/>
      <c r="D3" s="22"/>
      <c r="E3" s="24"/>
      <c r="F3" s="72"/>
      <c r="G3" s="23"/>
      <c r="H3" s="22"/>
      <c r="I3" s="23"/>
      <c r="J3" s="25"/>
      <c r="K3" s="25"/>
      <c r="L3" s="26"/>
      <c r="M3" s="23"/>
      <c r="N3" s="23"/>
      <c r="O3" s="23"/>
      <c r="P3" s="23"/>
      <c r="Q3" s="24"/>
      <c r="R3" s="24"/>
      <c r="S3" s="23"/>
    </row>
    <row r="4" spans="1:19" s="4" customFormat="1" ht="69.75" customHeight="1" x14ac:dyDescent="0.25">
      <c r="A4" s="28" t="s">
        <v>427</v>
      </c>
      <c r="B4" s="28" t="s">
        <v>428</v>
      </c>
      <c r="C4" s="27" t="s">
        <v>22</v>
      </c>
      <c r="D4" s="27" t="s">
        <v>23</v>
      </c>
      <c r="E4" s="27" t="s">
        <v>30</v>
      </c>
      <c r="F4" s="141" t="s">
        <v>303</v>
      </c>
      <c r="G4" s="28" t="s">
        <v>301</v>
      </c>
      <c r="H4" s="28" t="s">
        <v>24</v>
      </c>
      <c r="I4" s="27" t="s">
        <v>1</v>
      </c>
      <c r="J4" s="27" t="s">
        <v>730</v>
      </c>
      <c r="K4" s="27" t="s">
        <v>900</v>
      </c>
      <c r="L4" s="27" t="s">
        <v>582</v>
      </c>
      <c r="M4" s="28" t="s">
        <v>28</v>
      </c>
      <c r="N4" s="28" t="s">
        <v>59</v>
      </c>
      <c r="O4" s="28" t="s">
        <v>423</v>
      </c>
      <c r="P4" s="28" t="s">
        <v>593</v>
      </c>
      <c r="Q4" s="28" t="s">
        <v>29</v>
      </c>
      <c r="R4" s="71" t="s">
        <v>898</v>
      </c>
      <c r="S4" s="28" t="s">
        <v>731</v>
      </c>
    </row>
    <row r="5" spans="1:19" s="6" customFormat="1" ht="84" x14ac:dyDescent="0.25">
      <c r="A5" s="29">
        <v>1</v>
      </c>
      <c r="B5" s="30" t="s">
        <v>2</v>
      </c>
      <c r="C5" s="42" t="s">
        <v>3</v>
      </c>
      <c r="D5" s="29" t="s">
        <v>31</v>
      </c>
      <c r="E5" s="32" t="s">
        <v>518</v>
      </c>
      <c r="F5" s="94" t="s">
        <v>302</v>
      </c>
      <c r="G5" s="32" t="s">
        <v>107</v>
      </c>
      <c r="H5" s="31" t="s">
        <v>294</v>
      </c>
      <c r="I5" s="29" t="s">
        <v>4</v>
      </c>
      <c r="J5" s="133">
        <v>10121536</v>
      </c>
      <c r="K5" s="33">
        <f>ROUND(J5/0.85,0)</f>
        <v>11907689</v>
      </c>
      <c r="L5" s="34">
        <v>0.85</v>
      </c>
      <c r="M5" s="29" t="s">
        <v>108</v>
      </c>
      <c r="N5" s="31" t="s">
        <v>621</v>
      </c>
      <c r="O5" s="31" t="s">
        <v>64</v>
      </c>
      <c r="P5" s="29" t="s">
        <v>62</v>
      </c>
      <c r="Q5" s="32" t="s">
        <v>855</v>
      </c>
      <c r="R5" s="31"/>
      <c r="S5" s="31" t="s">
        <v>446</v>
      </c>
    </row>
    <row r="6" spans="1:19" s="6" customFormat="1" ht="72" x14ac:dyDescent="0.25">
      <c r="A6" s="29">
        <v>1</v>
      </c>
      <c r="B6" s="30" t="s">
        <v>2</v>
      </c>
      <c r="C6" s="42" t="s">
        <v>3</v>
      </c>
      <c r="D6" s="29" t="s">
        <v>31</v>
      </c>
      <c r="E6" s="32" t="s">
        <v>518</v>
      </c>
      <c r="F6" s="94" t="s">
        <v>304</v>
      </c>
      <c r="G6" s="32" t="s">
        <v>755</v>
      </c>
      <c r="H6" s="31" t="s">
        <v>294</v>
      </c>
      <c r="I6" s="29" t="s">
        <v>4</v>
      </c>
      <c r="J6" s="133">
        <v>51765000</v>
      </c>
      <c r="K6" s="33">
        <f t="shared" ref="K6:K68" si="0">ROUND(J6/0.85,0)</f>
        <v>60900000</v>
      </c>
      <c r="L6" s="34">
        <v>0.85</v>
      </c>
      <c r="M6" s="29" t="s">
        <v>108</v>
      </c>
      <c r="N6" s="31" t="s">
        <v>109</v>
      </c>
      <c r="O6" s="31" t="s">
        <v>557</v>
      </c>
      <c r="P6" s="29" t="s">
        <v>62</v>
      </c>
      <c r="Q6" s="32" t="s">
        <v>110</v>
      </c>
      <c r="R6" s="31"/>
      <c r="S6" s="31" t="s">
        <v>446</v>
      </c>
    </row>
    <row r="7" spans="1:19" s="7" customFormat="1" ht="72" x14ac:dyDescent="0.25">
      <c r="A7" s="29">
        <v>1</v>
      </c>
      <c r="B7" s="30" t="s">
        <v>2</v>
      </c>
      <c r="C7" s="42" t="s">
        <v>3</v>
      </c>
      <c r="D7" s="29" t="s">
        <v>31</v>
      </c>
      <c r="E7" s="32" t="s">
        <v>518</v>
      </c>
      <c r="F7" s="94" t="s">
        <v>305</v>
      </c>
      <c r="G7" s="32" t="s">
        <v>111</v>
      </c>
      <c r="H7" s="31" t="s">
        <v>294</v>
      </c>
      <c r="I7" s="29" t="s">
        <v>4</v>
      </c>
      <c r="J7" s="133">
        <v>35496000</v>
      </c>
      <c r="K7" s="33">
        <f t="shared" si="0"/>
        <v>41760000</v>
      </c>
      <c r="L7" s="34">
        <v>0.85</v>
      </c>
      <c r="M7" s="29" t="s">
        <v>108</v>
      </c>
      <c r="N7" s="31" t="s">
        <v>557</v>
      </c>
      <c r="O7" s="31" t="s">
        <v>557</v>
      </c>
      <c r="P7" s="29" t="s">
        <v>80</v>
      </c>
      <c r="Q7" s="32" t="s">
        <v>112</v>
      </c>
      <c r="R7" s="31"/>
      <c r="S7" s="31" t="s">
        <v>446</v>
      </c>
    </row>
    <row r="8" spans="1:19" s="6" customFormat="1" ht="132" x14ac:dyDescent="0.25">
      <c r="A8" s="29">
        <v>1</v>
      </c>
      <c r="B8" s="30" t="s">
        <v>2</v>
      </c>
      <c r="C8" s="42" t="s">
        <v>3</v>
      </c>
      <c r="D8" s="29" t="s">
        <v>31</v>
      </c>
      <c r="E8" s="32" t="s">
        <v>518</v>
      </c>
      <c r="F8" s="94" t="s">
        <v>306</v>
      </c>
      <c r="G8" s="32" t="s">
        <v>113</v>
      </c>
      <c r="H8" s="31" t="s">
        <v>294</v>
      </c>
      <c r="I8" s="29" t="s">
        <v>4</v>
      </c>
      <c r="J8" s="133">
        <v>5176500</v>
      </c>
      <c r="K8" s="33">
        <f t="shared" si="0"/>
        <v>6090000</v>
      </c>
      <c r="L8" s="34">
        <v>0.85</v>
      </c>
      <c r="M8" s="29" t="s">
        <v>108</v>
      </c>
      <c r="N8" s="31" t="s">
        <v>114</v>
      </c>
      <c r="O8" s="31" t="s">
        <v>558</v>
      </c>
      <c r="P8" s="29" t="s">
        <v>80</v>
      </c>
      <c r="Q8" s="32" t="s">
        <v>679</v>
      </c>
      <c r="R8" s="31"/>
      <c r="S8" s="31" t="s">
        <v>470</v>
      </c>
    </row>
    <row r="9" spans="1:19" s="6" customFormat="1" ht="108" x14ac:dyDescent="0.25">
      <c r="A9" s="29">
        <v>1</v>
      </c>
      <c r="B9" s="30" t="s">
        <v>2</v>
      </c>
      <c r="C9" s="42" t="s">
        <v>3</v>
      </c>
      <c r="D9" s="29" t="s">
        <v>31</v>
      </c>
      <c r="E9" s="32" t="s">
        <v>518</v>
      </c>
      <c r="F9" s="94" t="s">
        <v>307</v>
      </c>
      <c r="G9" s="32" t="s">
        <v>115</v>
      </c>
      <c r="H9" s="31" t="s">
        <v>294</v>
      </c>
      <c r="I9" s="29" t="s">
        <v>4</v>
      </c>
      <c r="J9" s="133">
        <v>67840419</v>
      </c>
      <c r="K9" s="33">
        <f t="shared" si="0"/>
        <v>79812258</v>
      </c>
      <c r="L9" s="34">
        <v>0.85</v>
      </c>
      <c r="M9" s="29" t="s">
        <v>108</v>
      </c>
      <c r="N9" s="31" t="s">
        <v>667</v>
      </c>
      <c r="O9" s="31" t="s">
        <v>557</v>
      </c>
      <c r="P9" s="31" t="s">
        <v>732</v>
      </c>
      <c r="Q9" s="32" t="s">
        <v>668</v>
      </c>
      <c r="R9" s="29"/>
      <c r="S9" s="31" t="s">
        <v>505</v>
      </c>
    </row>
    <row r="10" spans="1:19" s="6" customFormat="1" ht="72" x14ac:dyDescent="0.25">
      <c r="A10" s="29">
        <v>1</v>
      </c>
      <c r="B10" s="30" t="s">
        <v>2</v>
      </c>
      <c r="C10" s="42" t="s">
        <v>3</v>
      </c>
      <c r="D10" s="29" t="s">
        <v>31</v>
      </c>
      <c r="E10" s="32" t="s">
        <v>518</v>
      </c>
      <c r="F10" s="94" t="s">
        <v>308</v>
      </c>
      <c r="G10" s="32" t="s">
        <v>116</v>
      </c>
      <c r="H10" s="31" t="s">
        <v>294</v>
      </c>
      <c r="I10" s="29" t="s">
        <v>4</v>
      </c>
      <c r="J10" s="133">
        <v>18487501</v>
      </c>
      <c r="K10" s="33">
        <f t="shared" si="0"/>
        <v>21750001</v>
      </c>
      <c r="L10" s="34">
        <v>0.85</v>
      </c>
      <c r="M10" s="29" t="s">
        <v>108</v>
      </c>
      <c r="N10" s="31" t="s">
        <v>117</v>
      </c>
      <c r="O10" s="31" t="s">
        <v>559</v>
      </c>
      <c r="P10" s="31" t="s">
        <v>733</v>
      </c>
      <c r="Q10" s="32" t="s">
        <v>680</v>
      </c>
      <c r="R10" s="29"/>
      <c r="S10" s="31" t="s">
        <v>562</v>
      </c>
    </row>
    <row r="11" spans="1:19" s="6" customFormat="1" ht="72" x14ac:dyDescent="0.25">
      <c r="A11" s="29">
        <v>1</v>
      </c>
      <c r="B11" s="30" t="s">
        <v>2</v>
      </c>
      <c r="C11" s="42" t="s">
        <v>3</v>
      </c>
      <c r="D11" s="29" t="s">
        <v>31</v>
      </c>
      <c r="E11" s="32" t="s">
        <v>518</v>
      </c>
      <c r="F11" s="94" t="s">
        <v>309</v>
      </c>
      <c r="G11" s="32" t="s">
        <v>118</v>
      </c>
      <c r="H11" s="31" t="s">
        <v>294</v>
      </c>
      <c r="I11" s="29" t="s">
        <v>4</v>
      </c>
      <c r="J11" s="133">
        <v>14025000</v>
      </c>
      <c r="K11" s="33">
        <f t="shared" si="0"/>
        <v>16500000</v>
      </c>
      <c r="L11" s="34">
        <v>0.85</v>
      </c>
      <c r="M11" s="29" t="s">
        <v>108</v>
      </c>
      <c r="N11" s="29" t="s">
        <v>119</v>
      </c>
      <c r="O11" s="31" t="s">
        <v>120</v>
      </c>
      <c r="P11" s="29" t="s">
        <v>80</v>
      </c>
      <c r="Q11" s="32" t="s">
        <v>121</v>
      </c>
      <c r="R11" s="29"/>
      <c r="S11" s="31" t="s">
        <v>562</v>
      </c>
    </row>
    <row r="12" spans="1:19" s="6" customFormat="1" ht="72" x14ac:dyDescent="0.25">
      <c r="A12" s="29">
        <v>1</v>
      </c>
      <c r="B12" s="30" t="s">
        <v>2</v>
      </c>
      <c r="C12" s="42" t="s">
        <v>3</v>
      </c>
      <c r="D12" s="29" t="s">
        <v>31</v>
      </c>
      <c r="E12" s="32" t="s">
        <v>518</v>
      </c>
      <c r="F12" s="94" t="s">
        <v>310</v>
      </c>
      <c r="G12" s="32" t="s">
        <v>126</v>
      </c>
      <c r="H12" s="31" t="s">
        <v>294</v>
      </c>
      <c r="I12" s="29" t="s">
        <v>4</v>
      </c>
      <c r="J12" s="133">
        <v>16269000</v>
      </c>
      <c r="K12" s="33">
        <f t="shared" si="0"/>
        <v>19140000</v>
      </c>
      <c r="L12" s="34">
        <v>0.85</v>
      </c>
      <c r="M12" s="29" t="s">
        <v>108</v>
      </c>
      <c r="N12" s="29" t="s">
        <v>122</v>
      </c>
      <c r="O12" s="31" t="s">
        <v>125</v>
      </c>
      <c r="P12" s="29" t="s">
        <v>62</v>
      </c>
      <c r="Q12" s="32" t="s">
        <v>681</v>
      </c>
      <c r="R12" s="29"/>
      <c r="S12" s="31" t="s">
        <v>671</v>
      </c>
    </row>
    <row r="13" spans="1:19" s="7" customFormat="1" ht="156" x14ac:dyDescent="0.25">
      <c r="A13" s="29">
        <v>1</v>
      </c>
      <c r="B13" s="30" t="s">
        <v>2</v>
      </c>
      <c r="C13" s="42" t="s">
        <v>3</v>
      </c>
      <c r="D13" s="29" t="s">
        <v>31</v>
      </c>
      <c r="E13" s="32" t="s">
        <v>518</v>
      </c>
      <c r="F13" s="94" t="s">
        <v>699</v>
      </c>
      <c r="G13" s="32" t="s">
        <v>700</v>
      </c>
      <c r="H13" s="31" t="s">
        <v>294</v>
      </c>
      <c r="I13" s="29" t="s">
        <v>4</v>
      </c>
      <c r="J13" s="133">
        <v>29580000</v>
      </c>
      <c r="K13" s="33">
        <f t="shared" si="0"/>
        <v>34800000</v>
      </c>
      <c r="L13" s="34">
        <v>0.85</v>
      </c>
      <c r="M13" s="29" t="s">
        <v>108</v>
      </c>
      <c r="N13" s="32" t="s">
        <v>701</v>
      </c>
      <c r="O13" s="32" t="s">
        <v>702</v>
      </c>
      <c r="P13" s="32" t="s">
        <v>732</v>
      </c>
      <c r="Q13" s="32" t="s">
        <v>703</v>
      </c>
      <c r="R13" s="31"/>
      <c r="S13" s="31" t="s">
        <v>849</v>
      </c>
    </row>
    <row r="14" spans="1:19" s="6" customFormat="1" ht="60" x14ac:dyDescent="0.25">
      <c r="A14" s="29">
        <v>1</v>
      </c>
      <c r="B14" s="30" t="s">
        <v>2</v>
      </c>
      <c r="C14" s="42" t="s">
        <v>3</v>
      </c>
      <c r="D14" s="29" t="s">
        <v>32</v>
      </c>
      <c r="E14" s="32" t="s">
        <v>519</v>
      </c>
      <c r="F14" s="94" t="s">
        <v>294</v>
      </c>
      <c r="G14" s="29" t="s">
        <v>294</v>
      </c>
      <c r="H14" s="31" t="s">
        <v>294</v>
      </c>
      <c r="I14" s="29" t="s">
        <v>4</v>
      </c>
      <c r="J14" s="133">
        <v>22185000</v>
      </c>
      <c r="K14" s="33">
        <f t="shared" si="0"/>
        <v>26100000</v>
      </c>
      <c r="L14" s="34">
        <v>0.85</v>
      </c>
      <c r="M14" s="29" t="s">
        <v>108</v>
      </c>
      <c r="N14" s="31" t="s">
        <v>560</v>
      </c>
      <c r="O14" s="31" t="s">
        <v>560</v>
      </c>
      <c r="P14" s="29" t="s">
        <v>80</v>
      </c>
      <c r="Q14" s="32" t="s">
        <v>561</v>
      </c>
      <c r="R14" s="29"/>
      <c r="S14" s="31" t="s">
        <v>563</v>
      </c>
    </row>
    <row r="15" spans="1:19" s="6" customFormat="1" ht="120" x14ac:dyDescent="0.25">
      <c r="A15" s="29">
        <v>1</v>
      </c>
      <c r="B15" s="30" t="s">
        <v>5</v>
      </c>
      <c r="C15" s="42" t="s">
        <v>6</v>
      </c>
      <c r="D15" s="29" t="s">
        <v>33</v>
      </c>
      <c r="E15" s="32" t="s">
        <v>520</v>
      </c>
      <c r="F15" s="95" t="s">
        <v>311</v>
      </c>
      <c r="G15" s="36" t="s">
        <v>542</v>
      </c>
      <c r="H15" s="31" t="s">
        <v>294</v>
      </c>
      <c r="I15" s="29" t="s">
        <v>4</v>
      </c>
      <c r="J15" s="133">
        <v>61973500</v>
      </c>
      <c r="K15" s="33">
        <f t="shared" si="0"/>
        <v>72910000</v>
      </c>
      <c r="L15" s="34">
        <v>0.8</v>
      </c>
      <c r="M15" s="35" t="s">
        <v>266</v>
      </c>
      <c r="N15" s="37" t="s">
        <v>664</v>
      </c>
      <c r="O15" s="35" t="s">
        <v>64</v>
      </c>
      <c r="P15" s="38" t="s">
        <v>584</v>
      </c>
      <c r="Q15" s="39" t="s">
        <v>585</v>
      </c>
      <c r="R15" s="38"/>
      <c r="S15" s="113" t="s">
        <v>463</v>
      </c>
    </row>
    <row r="16" spans="1:19" s="6" customFormat="1" ht="120" x14ac:dyDescent="0.25">
      <c r="A16" s="29">
        <v>1</v>
      </c>
      <c r="B16" s="30" t="s">
        <v>5</v>
      </c>
      <c r="C16" s="42" t="s">
        <v>6</v>
      </c>
      <c r="D16" s="29" t="s">
        <v>33</v>
      </c>
      <c r="E16" s="32" t="s">
        <v>520</v>
      </c>
      <c r="F16" s="95" t="s">
        <v>312</v>
      </c>
      <c r="G16" s="36" t="s">
        <v>586</v>
      </c>
      <c r="H16" s="31" t="s">
        <v>294</v>
      </c>
      <c r="I16" s="29" t="s">
        <v>4</v>
      </c>
      <c r="J16" s="133">
        <v>42500000</v>
      </c>
      <c r="K16" s="33">
        <f t="shared" si="0"/>
        <v>50000000</v>
      </c>
      <c r="L16" s="29" t="s">
        <v>267</v>
      </c>
      <c r="M16" s="35" t="s">
        <v>266</v>
      </c>
      <c r="N16" s="37" t="s">
        <v>624</v>
      </c>
      <c r="O16" s="38" t="s">
        <v>297</v>
      </c>
      <c r="P16" s="38" t="s">
        <v>592</v>
      </c>
      <c r="Q16" s="39" t="s">
        <v>682</v>
      </c>
      <c r="R16" s="35"/>
      <c r="S16" s="31" t="s">
        <v>446</v>
      </c>
    </row>
    <row r="17" spans="1:19" s="6" customFormat="1" ht="72" x14ac:dyDescent="0.25">
      <c r="A17" s="29">
        <v>1</v>
      </c>
      <c r="B17" s="30" t="s">
        <v>5</v>
      </c>
      <c r="C17" s="42" t="s">
        <v>6</v>
      </c>
      <c r="D17" s="29" t="s">
        <v>33</v>
      </c>
      <c r="E17" s="32" t="s">
        <v>520</v>
      </c>
      <c r="F17" s="95" t="s">
        <v>875</v>
      </c>
      <c r="G17" s="36" t="s">
        <v>874</v>
      </c>
      <c r="H17" s="31" t="s">
        <v>294</v>
      </c>
      <c r="I17" s="29" t="s">
        <v>4</v>
      </c>
      <c r="J17" s="133">
        <v>17000000</v>
      </c>
      <c r="K17" s="33">
        <f t="shared" si="0"/>
        <v>20000000</v>
      </c>
      <c r="L17" s="31" t="s">
        <v>548</v>
      </c>
      <c r="M17" s="35" t="s">
        <v>266</v>
      </c>
      <c r="N17" s="37" t="s">
        <v>622</v>
      </c>
      <c r="O17" s="38" t="s">
        <v>588</v>
      </c>
      <c r="P17" s="38" t="s">
        <v>592</v>
      </c>
      <c r="Q17" s="39" t="s">
        <v>300</v>
      </c>
      <c r="R17" s="35"/>
      <c r="S17" s="31" t="s">
        <v>446</v>
      </c>
    </row>
    <row r="18" spans="1:19" s="6" customFormat="1" ht="60" x14ac:dyDescent="0.25">
      <c r="A18" s="29">
        <v>1</v>
      </c>
      <c r="B18" s="30" t="s">
        <v>5</v>
      </c>
      <c r="C18" s="42" t="s">
        <v>6</v>
      </c>
      <c r="D18" s="29" t="s">
        <v>34</v>
      </c>
      <c r="E18" s="32" t="s">
        <v>521</v>
      </c>
      <c r="F18" s="95" t="s">
        <v>313</v>
      </c>
      <c r="G18" s="36" t="s">
        <v>544</v>
      </c>
      <c r="H18" s="31" t="s">
        <v>294</v>
      </c>
      <c r="I18" s="29" t="s">
        <v>4</v>
      </c>
      <c r="J18" s="133">
        <v>6800000</v>
      </c>
      <c r="K18" s="33">
        <f t="shared" si="0"/>
        <v>8000000</v>
      </c>
      <c r="L18" s="29" t="s">
        <v>267</v>
      </c>
      <c r="M18" s="35" t="s">
        <v>266</v>
      </c>
      <c r="N18" s="37" t="s">
        <v>299</v>
      </c>
      <c r="O18" s="38" t="s">
        <v>75</v>
      </c>
      <c r="P18" s="35" t="s">
        <v>62</v>
      </c>
      <c r="Q18" s="39" t="s">
        <v>543</v>
      </c>
      <c r="R18" s="38"/>
      <c r="S18" s="31" t="s">
        <v>446</v>
      </c>
    </row>
    <row r="19" spans="1:19" s="6" customFormat="1" ht="60" x14ac:dyDescent="0.25">
      <c r="A19" s="29">
        <v>1</v>
      </c>
      <c r="B19" s="30" t="s">
        <v>5</v>
      </c>
      <c r="C19" s="42" t="s">
        <v>6</v>
      </c>
      <c r="D19" s="29" t="s">
        <v>34</v>
      </c>
      <c r="E19" s="32" t="s">
        <v>521</v>
      </c>
      <c r="F19" s="95" t="s">
        <v>314</v>
      </c>
      <c r="G19" s="36" t="s">
        <v>545</v>
      </c>
      <c r="H19" s="31" t="s">
        <v>294</v>
      </c>
      <c r="I19" s="29" t="s">
        <v>4</v>
      </c>
      <c r="J19" s="133">
        <v>8500000</v>
      </c>
      <c r="K19" s="33">
        <f t="shared" si="0"/>
        <v>10000000</v>
      </c>
      <c r="L19" s="29" t="s">
        <v>873</v>
      </c>
      <c r="M19" s="35" t="s">
        <v>266</v>
      </c>
      <c r="N19" s="37" t="s">
        <v>787</v>
      </c>
      <c r="O19" s="38" t="s">
        <v>811</v>
      </c>
      <c r="P19" s="35" t="s">
        <v>80</v>
      </c>
      <c r="Q19" s="43" t="s">
        <v>683</v>
      </c>
      <c r="R19" s="38"/>
      <c r="S19" s="31" t="s">
        <v>446</v>
      </c>
    </row>
    <row r="20" spans="1:19" s="7" customFormat="1" ht="60" x14ac:dyDescent="0.25">
      <c r="A20" s="29">
        <v>1</v>
      </c>
      <c r="B20" s="30" t="s">
        <v>5</v>
      </c>
      <c r="C20" s="42" t="s">
        <v>6</v>
      </c>
      <c r="D20" s="29" t="s">
        <v>34</v>
      </c>
      <c r="E20" s="32" t="s">
        <v>521</v>
      </c>
      <c r="F20" s="95" t="s">
        <v>894</v>
      </c>
      <c r="G20" s="36" t="s">
        <v>268</v>
      </c>
      <c r="H20" s="31" t="s">
        <v>294</v>
      </c>
      <c r="I20" s="29" t="s">
        <v>4</v>
      </c>
      <c r="J20" s="133">
        <v>4250000</v>
      </c>
      <c r="K20" s="33">
        <f t="shared" si="0"/>
        <v>5000000</v>
      </c>
      <c r="L20" s="29" t="s">
        <v>587</v>
      </c>
      <c r="M20" s="35" t="s">
        <v>266</v>
      </c>
      <c r="N20" s="37" t="s">
        <v>298</v>
      </c>
      <c r="O20" s="38" t="s">
        <v>297</v>
      </c>
      <c r="P20" s="38" t="s">
        <v>592</v>
      </c>
      <c r="Q20" s="39" t="s">
        <v>269</v>
      </c>
      <c r="R20" s="38"/>
      <c r="S20" s="31" t="s">
        <v>446</v>
      </c>
    </row>
    <row r="21" spans="1:19" s="6" customFormat="1" ht="166.9" customHeight="1" x14ac:dyDescent="0.25">
      <c r="A21" s="29">
        <v>1</v>
      </c>
      <c r="B21" s="30" t="s">
        <v>5</v>
      </c>
      <c r="C21" s="42" t="s">
        <v>6</v>
      </c>
      <c r="D21" s="29" t="s">
        <v>35</v>
      </c>
      <c r="E21" s="32" t="s">
        <v>575</v>
      </c>
      <c r="F21" s="95" t="s">
        <v>315</v>
      </c>
      <c r="G21" s="36" t="s">
        <v>623</v>
      </c>
      <c r="H21" s="31" t="s">
        <v>294</v>
      </c>
      <c r="I21" s="29" t="s">
        <v>4</v>
      </c>
      <c r="J21" s="133">
        <v>86062500</v>
      </c>
      <c r="K21" s="33">
        <f t="shared" si="0"/>
        <v>101250000</v>
      </c>
      <c r="L21" s="31" t="s">
        <v>287</v>
      </c>
      <c r="M21" s="35" t="s">
        <v>266</v>
      </c>
      <c r="N21" s="38" t="s">
        <v>665</v>
      </c>
      <c r="O21" s="31" t="s">
        <v>591</v>
      </c>
      <c r="P21" s="35" t="s">
        <v>62</v>
      </c>
      <c r="Q21" s="36" t="s">
        <v>753</v>
      </c>
      <c r="R21" s="123" t="s">
        <v>876</v>
      </c>
      <c r="S21" s="38" t="s">
        <v>462</v>
      </c>
    </row>
    <row r="22" spans="1:19" s="6" customFormat="1" ht="84" x14ac:dyDescent="0.25">
      <c r="A22" s="29">
        <v>1</v>
      </c>
      <c r="B22" s="30" t="s">
        <v>5</v>
      </c>
      <c r="C22" s="42" t="s">
        <v>6</v>
      </c>
      <c r="D22" s="29" t="s">
        <v>35</v>
      </c>
      <c r="E22" s="32" t="s">
        <v>575</v>
      </c>
      <c r="F22" s="95" t="s">
        <v>316</v>
      </c>
      <c r="G22" s="36" t="s">
        <v>546</v>
      </c>
      <c r="H22" s="31" t="s">
        <v>294</v>
      </c>
      <c r="I22" s="29" t="s">
        <v>4</v>
      </c>
      <c r="J22" s="133">
        <v>5546250</v>
      </c>
      <c r="K22" s="33">
        <f t="shared" si="0"/>
        <v>6525000</v>
      </c>
      <c r="L22" s="31" t="s">
        <v>812</v>
      </c>
      <c r="M22" s="35" t="s">
        <v>266</v>
      </c>
      <c r="N22" s="38" t="s">
        <v>813</v>
      </c>
      <c r="O22" s="38" t="s">
        <v>75</v>
      </c>
      <c r="P22" s="35" t="s">
        <v>80</v>
      </c>
      <c r="Q22" s="36" t="s">
        <v>547</v>
      </c>
      <c r="R22" s="38"/>
      <c r="S22" s="31" t="s">
        <v>446</v>
      </c>
    </row>
    <row r="23" spans="1:19" s="6" customFormat="1" ht="84" x14ac:dyDescent="0.25">
      <c r="A23" s="29">
        <v>1</v>
      </c>
      <c r="B23" s="30" t="s">
        <v>5</v>
      </c>
      <c r="C23" s="42" t="s">
        <v>6</v>
      </c>
      <c r="D23" s="29" t="s">
        <v>35</v>
      </c>
      <c r="E23" s="32" t="s">
        <v>575</v>
      </c>
      <c r="F23" s="95" t="s">
        <v>486</v>
      </c>
      <c r="G23" s="36" t="s">
        <v>290</v>
      </c>
      <c r="H23" s="31" t="s">
        <v>294</v>
      </c>
      <c r="I23" s="29" t="s">
        <v>4</v>
      </c>
      <c r="J23" s="133">
        <v>63750000</v>
      </c>
      <c r="K23" s="33">
        <f t="shared" si="0"/>
        <v>75000000</v>
      </c>
      <c r="L23" s="44" t="s">
        <v>548</v>
      </c>
      <c r="M23" s="35" t="s">
        <v>266</v>
      </c>
      <c r="N23" s="37" t="s">
        <v>298</v>
      </c>
      <c r="O23" s="38" t="s">
        <v>297</v>
      </c>
      <c r="P23" s="38" t="s">
        <v>592</v>
      </c>
      <c r="Q23" s="36" t="s">
        <v>291</v>
      </c>
      <c r="R23" s="38"/>
      <c r="S23" s="38" t="s">
        <v>464</v>
      </c>
    </row>
    <row r="24" spans="1:19" s="7" customFormat="1" ht="84" x14ac:dyDescent="0.25">
      <c r="A24" s="29">
        <v>1</v>
      </c>
      <c r="B24" s="30" t="s">
        <v>5</v>
      </c>
      <c r="C24" s="42" t="s">
        <v>6</v>
      </c>
      <c r="D24" s="29" t="s">
        <v>35</v>
      </c>
      <c r="E24" s="32" t="s">
        <v>575</v>
      </c>
      <c r="F24" s="95" t="s">
        <v>317</v>
      </c>
      <c r="G24" s="36" t="s">
        <v>293</v>
      </c>
      <c r="H24" s="31" t="s">
        <v>294</v>
      </c>
      <c r="I24" s="29" t="s">
        <v>4</v>
      </c>
      <c r="J24" s="133">
        <v>13489500</v>
      </c>
      <c r="K24" s="33">
        <f t="shared" si="0"/>
        <v>15870000</v>
      </c>
      <c r="L24" s="44" t="s">
        <v>548</v>
      </c>
      <c r="M24" s="35" t="s">
        <v>266</v>
      </c>
      <c r="N24" s="37" t="s">
        <v>622</v>
      </c>
      <c r="O24" s="38" t="s">
        <v>297</v>
      </c>
      <c r="P24" s="38" t="s">
        <v>592</v>
      </c>
      <c r="Q24" s="39" t="s">
        <v>684</v>
      </c>
      <c r="R24" s="38"/>
      <c r="S24" s="31" t="s">
        <v>446</v>
      </c>
    </row>
    <row r="25" spans="1:19" s="7" customFormat="1" ht="108" x14ac:dyDescent="0.25">
      <c r="A25" s="29">
        <v>1</v>
      </c>
      <c r="B25" s="30" t="s">
        <v>5</v>
      </c>
      <c r="C25" s="42" t="s">
        <v>6</v>
      </c>
      <c r="D25" s="29" t="s">
        <v>35</v>
      </c>
      <c r="E25" s="32" t="s">
        <v>575</v>
      </c>
      <c r="F25" s="94" t="s">
        <v>318</v>
      </c>
      <c r="G25" s="36" t="s">
        <v>581</v>
      </c>
      <c r="H25" s="31" t="s">
        <v>294</v>
      </c>
      <c r="I25" s="29" t="s">
        <v>4</v>
      </c>
      <c r="J25" s="133">
        <v>46019000</v>
      </c>
      <c r="K25" s="33">
        <f t="shared" si="0"/>
        <v>54140000</v>
      </c>
      <c r="L25" s="34" t="s">
        <v>549</v>
      </c>
      <c r="M25" s="35" t="s">
        <v>266</v>
      </c>
      <c r="N25" s="37" t="s">
        <v>298</v>
      </c>
      <c r="O25" s="38" t="s">
        <v>297</v>
      </c>
      <c r="P25" s="38" t="s">
        <v>592</v>
      </c>
      <c r="Q25" s="39" t="s">
        <v>292</v>
      </c>
      <c r="R25" s="38"/>
      <c r="S25" s="31" t="s">
        <v>446</v>
      </c>
    </row>
    <row r="26" spans="1:19" s="7" customFormat="1" ht="84" x14ac:dyDescent="0.25">
      <c r="A26" s="29">
        <v>1</v>
      </c>
      <c r="B26" s="30" t="s">
        <v>5</v>
      </c>
      <c r="C26" s="42" t="s">
        <v>6</v>
      </c>
      <c r="D26" s="29" t="s">
        <v>35</v>
      </c>
      <c r="E26" s="32" t="s">
        <v>575</v>
      </c>
      <c r="F26" s="94" t="s">
        <v>615</v>
      </c>
      <c r="G26" s="36" t="s">
        <v>580</v>
      </c>
      <c r="H26" s="31" t="s">
        <v>294</v>
      </c>
      <c r="I26" s="29" t="s">
        <v>4</v>
      </c>
      <c r="J26" s="133">
        <v>13489500</v>
      </c>
      <c r="K26" s="33">
        <f t="shared" si="0"/>
        <v>15870000</v>
      </c>
      <c r="L26" s="44" t="s">
        <v>548</v>
      </c>
      <c r="M26" s="35" t="s">
        <v>266</v>
      </c>
      <c r="N26" s="37" t="s">
        <v>622</v>
      </c>
      <c r="O26" s="38" t="s">
        <v>297</v>
      </c>
      <c r="P26" s="38" t="s">
        <v>592</v>
      </c>
      <c r="Q26" s="39" t="s">
        <v>550</v>
      </c>
      <c r="R26" s="38"/>
      <c r="S26" s="31" t="s">
        <v>446</v>
      </c>
    </row>
    <row r="27" spans="1:19" s="6" customFormat="1" ht="173.25" customHeight="1" x14ac:dyDescent="0.25">
      <c r="A27" s="29">
        <v>1</v>
      </c>
      <c r="B27" s="30" t="s">
        <v>7</v>
      </c>
      <c r="C27" s="42" t="s">
        <v>8</v>
      </c>
      <c r="D27" s="29" t="s">
        <v>36</v>
      </c>
      <c r="E27" s="32" t="s">
        <v>577</v>
      </c>
      <c r="F27" s="96" t="s">
        <v>467</v>
      </c>
      <c r="G27" s="36" t="s">
        <v>190</v>
      </c>
      <c r="H27" s="31" t="s">
        <v>294</v>
      </c>
      <c r="I27" s="29" t="s">
        <v>4</v>
      </c>
      <c r="J27" s="133">
        <v>148653838</v>
      </c>
      <c r="K27" s="33">
        <f t="shared" si="0"/>
        <v>174886868</v>
      </c>
      <c r="L27" s="34">
        <v>0.85</v>
      </c>
      <c r="M27" s="45" t="s">
        <v>149</v>
      </c>
      <c r="N27" s="40" t="s">
        <v>501</v>
      </c>
      <c r="O27" s="40" t="s">
        <v>502</v>
      </c>
      <c r="P27" s="35" t="s">
        <v>62</v>
      </c>
      <c r="Q27" s="32" t="s">
        <v>826</v>
      </c>
      <c r="R27" s="35"/>
      <c r="S27" s="38" t="s">
        <v>611</v>
      </c>
    </row>
    <row r="28" spans="1:19" s="6" customFormat="1" ht="108" x14ac:dyDescent="0.25">
      <c r="A28" s="29">
        <v>1</v>
      </c>
      <c r="B28" s="30" t="s">
        <v>7</v>
      </c>
      <c r="C28" s="42" t="s">
        <v>8</v>
      </c>
      <c r="D28" s="29" t="s">
        <v>36</v>
      </c>
      <c r="E28" s="32" t="s">
        <v>577</v>
      </c>
      <c r="F28" s="96" t="s">
        <v>500</v>
      </c>
      <c r="G28" s="32" t="s">
        <v>468</v>
      </c>
      <c r="H28" s="31" t="s">
        <v>294</v>
      </c>
      <c r="I28" s="29" t="s">
        <v>4</v>
      </c>
      <c r="J28" s="133">
        <v>1109250</v>
      </c>
      <c r="K28" s="33">
        <f t="shared" si="0"/>
        <v>1305000</v>
      </c>
      <c r="L28" s="34">
        <v>0.85</v>
      </c>
      <c r="M28" s="46" t="s">
        <v>398</v>
      </c>
      <c r="N28" s="31" t="s">
        <v>398</v>
      </c>
      <c r="O28" s="47" t="s">
        <v>149</v>
      </c>
      <c r="P28" s="29" t="s">
        <v>62</v>
      </c>
      <c r="Q28" s="36" t="s">
        <v>469</v>
      </c>
      <c r="R28" s="35"/>
      <c r="S28" s="31" t="s">
        <v>462</v>
      </c>
    </row>
    <row r="29" spans="1:19" s="6" customFormat="1" ht="36" x14ac:dyDescent="0.25">
      <c r="A29" s="31">
        <v>1</v>
      </c>
      <c r="B29" s="48" t="s">
        <v>399</v>
      </c>
      <c r="C29" s="42" t="s">
        <v>14</v>
      </c>
      <c r="D29" s="49" t="s">
        <v>400</v>
      </c>
      <c r="E29" s="36" t="s">
        <v>576</v>
      </c>
      <c r="F29" s="97" t="s">
        <v>401</v>
      </c>
      <c r="G29" s="32" t="s">
        <v>240</v>
      </c>
      <c r="H29" s="31" t="s">
        <v>294</v>
      </c>
      <c r="I29" s="31" t="s">
        <v>4</v>
      </c>
      <c r="J29" s="133">
        <v>7395000</v>
      </c>
      <c r="K29" s="33">
        <f t="shared" si="0"/>
        <v>8700000</v>
      </c>
      <c r="L29" s="34">
        <v>0.85</v>
      </c>
      <c r="M29" s="31" t="s">
        <v>424</v>
      </c>
      <c r="N29" s="29" t="s">
        <v>458</v>
      </c>
      <c r="O29" s="47" t="s">
        <v>151</v>
      </c>
      <c r="P29" s="29" t="s">
        <v>62</v>
      </c>
      <c r="Q29" s="36" t="s">
        <v>241</v>
      </c>
      <c r="R29" s="35"/>
      <c r="S29" s="31" t="s">
        <v>465</v>
      </c>
    </row>
    <row r="30" spans="1:19" s="6" customFormat="1" ht="24" x14ac:dyDescent="0.25">
      <c r="A30" s="31">
        <v>1</v>
      </c>
      <c r="B30" s="48" t="s">
        <v>399</v>
      </c>
      <c r="C30" s="42" t="s">
        <v>14</v>
      </c>
      <c r="D30" s="49" t="s">
        <v>400</v>
      </c>
      <c r="E30" s="36" t="s">
        <v>576</v>
      </c>
      <c r="F30" s="97" t="s">
        <v>402</v>
      </c>
      <c r="G30" s="32" t="s">
        <v>393</v>
      </c>
      <c r="H30" s="31" t="s">
        <v>294</v>
      </c>
      <c r="I30" s="31" t="s">
        <v>4</v>
      </c>
      <c r="J30" s="133">
        <v>10722750</v>
      </c>
      <c r="K30" s="33">
        <f t="shared" si="0"/>
        <v>12615000</v>
      </c>
      <c r="L30" s="34">
        <v>0.85</v>
      </c>
      <c r="M30" s="31" t="s">
        <v>424</v>
      </c>
      <c r="N30" s="38" t="s">
        <v>625</v>
      </c>
      <c r="O30" s="47" t="s">
        <v>151</v>
      </c>
      <c r="P30" s="29" t="s">
        <v>62</v>
      </c>
      <c r="Q30" s="36" t="s">
        <v>394</v>
      </c>
      <c r="R30" s="35"/>
      <c r="S30" s="31" t="s">
        <v>465</v>
      </c>
    </row>
    <row r="31" spans="1:19" s="6" customFormat="1" ht="24" x14ac:dyDescent="0.25">
      <c r="A31" s="31">
        <v>1</v>
      </c>
      <c r="B31" s="48" t="s">
        <v>399</v>
      </c>
      <c r="C31" s="42" t="s">
        <v>14</v>
      </c>
      <c r="D31" s="49" t="s">
        <v>400</v>
      </c>
      <c r="E31" s="36" t="s">
        <v>576</v>
      </c>
      <c r="F31" s="97" t="s">
        <v>403</v>
      </c>
      <c r="G31" s="32" t="s">
        <v>242</v>
      </c>
      <c r="H31" s="31" t="s">
        <v>294</v>
      </c>
      <c r="I31" s="31" t="s">
        <v>4</v>
      </c>
      <c r="J31" s="133">
        <v>11092500</v>
      </c>
      <c r="K31" s="33">
        <f t="shared" si="0"/>
        <v>13050000</v>
      </c>
      <c r="L31" s="34">
        <v>0.85</v>
      </c>
      <c r="M31" s="31" t="s">
        <v>424</v>
      </c>
      <c r="N31" s="38" t="s">
        <v>625</v>
      </c>
      <c r="O31" s="47" t="s">
        <v>151</v>
      </c>
      <c r="P31" s="29" t="s">
        <v>62</v>
      </c>
      <c r="Q31" s="36" t="s">
        <v>243</v>
      </c>
      <c r="R31" s="35"/>
      <c r="S31" s="31" t="s">
        <v>465</v>
      </c>
    </row>
    <row r="32" spans="1:19" s="6" customFormat="1" ht="24" x14ac:dyDescent="0.25">
      <c r="A32" s="31">
        <v>1</v>
      </c>
      <c r="B32" s="48" t="s">
        <v>399</v>
      </c>
      <c r="C32" s="42" t="s">
        <v>14</v>
      </c>
      <c r="D32" s="49" t="s">
        <v>400</v>
      </c>
      <c r="E32" s="36" t="s">
        <v>576</v>
      </c>
      <c r="F32" s="98" t="s">
        <v>404</v>
      </c>
      <c r="G32" s="36" t="s">
        <v>244</v>
      </c>
      <c r="H32" s="38" t="s">
        <v>294</v>
      </c>
      <c r="I32" s="31" t="s">
        <v>4</v>
      </c>
      <c r="J32" s="133">
        <v>3697500</v>
      </c>
      <c r="K32" s="33">
        <f t="shared" si="0"/>
        <v>4350000</v>
      </c>
      <c r="L32" s="34">
        <v>0.85</v>
      </c>
      <c r="M32" s="38" t="s">
        <v>424</v>
      </c>
      <c r="N32" s="38" t="s">
        <v>625</v>
      </c>
      <c r="O32" s="52" t="s">
        <v>151</v>
      </c>
      <c r="P32" s="35" t="s">
        <v>62</v>
      </c>
      <c r="Q32" s="36" t="s">
        <v>245</v>
      </c>
      <c r="R32" s="35"/>
      <c r="S32" s="113" t="s">
        <v>463</v>
      </c>
    </row>
    <row r="33" spans="1:19" s="6" customFormat="1" ht="156" x14ac:dyDescent="0.25">
      <c r="A33" s="31">
        <v>2</v>
      </c>
      <c r="B33" s="30" t="s">
        <v>9</v>
      </c>
      <c r="C33" s="42" t="s">
        <v>26</v>
      </c>
      <c r="D33" s="31" t="s">
        <v>37</v>
      </c>
      <c r="E33" s="32" t="s">
        <v>522</v>
      </c>
      <c r="F33" s="94" t="s">
        <v>319</v>
      </c>
      <c r="G33" s="36" t="s">
        <v>270</v>
      </c>
      <c r="H33" s="38" t="s">
        <v>294</v>
      </c>
      <c r="I33" s="31" t="s">
        <v>4</v>
      </c>
      <c r="J33" s="133">
        <v>147235431</v>
      </c>
      <c r="K33" s="33">
        <f t="shared" si="0"/>
        <v>173218154</v>
      </c>
      <c r="L33" s="31" t="s">
        <v>551</v>
      </c>
      <c r="M33" s="45" t="s">
        <v>266</v>
      </c>
      <c r="N33" s="38" t="s">
        <v>271</v>
      </c>
      <c r="O33" s="35" t="s">
        <v>272</v>
      </c>
      <c r="P33" s="35" t="s">
        <v>80</v>
      </c>
      <c r="Q33" s="36" t="s">
        <v>273</v>
      </c>
      <c r="R33" s="35"/>
      <c r="S33" s="29" t="s">
        <v>462</v>
      </c>
    </row>
    <row r="34" spans="1:19" s="6" customFormat="1" ht="60" x14ac:dyDescent="0.25">
      <c r="A34" s="31">
        <v>2</v>
      </c>
      <c r="B34" s="30" t="s">
        <v>9</v>
      </c>
      <c r="C34" s="42" t="s">
        <v>26</v>
      </c>
      <c r="D34" s="31" t="s">
        <v>37</v>
      </c>
      <c r="E34" s="32" t="s">
        <v>522</v>
      </c>
      <c r="F34" s="94" t="s">
        <v>320</v>
      </c>
      <c r="G34" s="36" t="s">
        <v>274</v>
      </c>
      <c r="H34" s="38" t="s">
        <v>294</v>
      </c>
      <c r="I34" s="31" t="s">
        <v>4</v>
      </c>
      <c r="J34" s="133">
        <v>36975000</v>
      </c>
      <c r="K34" s="33">
        <f t="shared" si="0"/>
        <v>43500000</v>
      </c>
      <c r="L34" s="31" t="s">
        <v>552</v>
      </c>
      <c r="M34" s="45" t="s">
        <v>266</v>
      </c>
      <c r="N34" s="38" t="s">
        <v>146</v>
      </c>
      <c r="O34" s="35" t="s">
        <v>272</v>
      </c>
      <c r="P34" s="35" t="s">
        <v>80</v>
      </c>
      <c r="Q34" s="36" t="s">
        <v>275</v>
      </c>
      <c r="R34" s="35"/>
      <c r="S34" s="29" t="s">
        <v>462</v>
      </c>
    </row>
    <row r="35" spans="1:19" s="6" customFormat="1" ht="60" x14ac:dyDescent="0.25">
      <c r="A35" s="31">
        <v>2</v>
      </c>
      <c r="B35" s="30" t="s">
        <v>9</v>
      </c>
      <c r="C35" s="42" t="s">
        <v>26</v>
      </c>
      <c r="D35" s="31" t="s">
        <v>37</v>
      </c>
      <c r="E35" s="32" t="s">
        <v>522</v>
      </c>
      <c r="F35" s="94" t="s">
        <v>321</v>
      </c>
      <c r="G35" s="36" t="s">
        <v>276</v>
      </c>
      <c r="H35" s="38" t="s">
        <v>294</v>
      </c>
      <c r="I35" s="31" t="s">
        <v>4</v>
      </c>
      <c r="J35" s="133">
        <v>48067500</v>
      </c>
      <c r="K35" s="33">
        <f t="shared" si="0"/>
        <v>56550000</v>
      </c>
      <c r="L35" s="31" t="s">
        <v>552</v>
      </c>
      <c r="M35" s="45" t="s">
        <v>266</v>
      </c>
      <c r="N35" s="31" t="s">
        <v>277</v>
      </c>
      <c r="O35" s="35" t="s">
        <v>272</v>
      </c>
      <c r="P35" s="35" t="s">
        <v>80</v>
      </c>
      <c r="Q35" s="36" t="s">
        <v>685</v>
      </c>
      <c r="R35" s="35"/>
      <c r="S35" s="29" t="s">
        <v>462</v>
      </c>
    </row>
    <row r="36" spans="1:19" s="6" customFormat="1" ht="60" x14ac:dyDescent="0.25">
      <c r="A36" s="31">
        <v>2</v>
      </c>
      <c r="B36" s="30" t="s">
        <v>9</v>
      </c>
      <c r="C36" s="42" t="s">
        <v>26</v>
      </c>
      <c r="D36" s="31" t="s">
        <v>37</v>
      </c>
      <c r="E36" s="32" t="s">
        <v>522</v>
      </c>
      <c r="F36" s="94" t="s">
        <v>322</v>
      </c>
      <c r="G36" s="36" t="s">
        <v>278</v>
      </c>
      <c r="H36" s="38" t="s">
        <v>294</v>
      </c>
      <c r="I36" s="31" t="s">
        <v>4</v>
      </c>
      <c r="J36" s="133">
        <v>86441736</v>
      </c>
      <c r="K36" s="33">
        <f t="shared" si="0"/>
        <v>101696160</v>
      </c>
      <c r="L36" s="29" t="s">
        <v>590</v>
      </c>
      <c r="M36" s="45" t="s">
        <v>266</v>
      </c>
      <c r="N36" s="38" t="s">
        <v>279</v>
      </c>
      <c r="O36" s="35" t="s">
        <v>280</v>
      </c>
      <c r="P36" s="35" t="s">
        <v>62</v>
      </c>
      <c r="Q36" s="36" t="s">
        <v>814</v>
      </c>
      <c r="R36" s="35"/>
      <c r="S36" s="29" t="s">
        <v>462</v>
      </c>
    </row>
    <row r="37" spans="1:19" s="6" customFormat="1" ht="96" x14ac:dyDescent="0.25">
      <c r="A37" s="31">
        <v>2</v>
      </c>
      <c r="B37" s="30" t="s">
        <v>9</v>
      </c>
      <c r="C37" s="42" t="s">
        <v>26</v>
      </c>
      <c r="D37" s="31" t="s">
        <v>37</v>
      </c>
      <c r="E37" s="32" t="s">
        <v>522</v>
      </c>
      <c r="F37" s="96" t="s">
        <v>323</v>
      </c>
      <c r="G37" s="119" t="s">
        <v>852</v>
      </c>
      <c r="H37" s="38" t="s">
        <v>294</v>
      </c>
      <c r="I37" s="31" t="s">
        <v>4</v>
      </c>
      <c r="J37" s="133">
        <v>16269000</v>
      </c>
      <c r="K37" s="33">
        <f t="shared" si="0"/>
        <v>19140000</v>
      </c>
      <c r="L37" s="40">
        <v>0.85</v>
      </c>
      <c r="M37" s="31" t="s">
        <v>108</v>
      </c>
      <c r="N37" s="31" t="s">
        <v>127</v>
      </c>
      <c r="O37" s="120" t="s">
        <v>850</v>
      </c>
      <c r="P37" s="31" t="s">
        <v>62</v>
      </c>
      <c r="Q37" s="119" t="s">
        <v>851</v>
      </c>
      <c r="R37" s="31"/>
      <c r="S37" s="31" t="s">
        <v>505</v>
      </c>
    </row>
    <row r="38" spans="1:19" s="6" customFormat="1" ht="60" x14ac:dyDescent="0.25">
      <c r="A38" s="31">
        <v>2</v>
      </c>
      <c r="B38" s="30" t="s">
        <v>9</v>
      </c>
      <c r="C38" s="42" t="s">
        <v>26</v>
      </c>
      <c r="D38" s="31" t="s">
        <v>37</v>
      </c>
      <c r="E38" s="32" t="s">
        <v>522</v>
      </c>
      <c r="F38" s="94" t="s">
        <v>324</v>
      </c>
      <c r="G38" s="36" t="s">
        <v>191</v>
      </c>
      <c r="H38" s="38" t="s">
        <v>294</v>
      </c>
      <c r="I38" s="31" t="s">
        <v>4</v>
      </c>
      <c r="J38" s="133">
        <v>26410715</v>
      </c>
      <c r="K38" s="33">
        <f t="shared" si="0"/>
        <v>31071429</v>
      </c>
      <c r="L38" s="34">
        <v>0.85</v>
      </c>
      <c r="M38" s="45" t="s">
        <v>149</v>
      </c>
      <c r="N38" s="53" t="s">
        <v>503</v>
      </c>
      <c r="O38" s="35" t="s">
        <v>64</v>
      </c>
      <c r="P38" s="29" t="s">
        <v>80</v>
      </c>
      <c r="Q38" s="54" t="s">
        <v>504</v>
      </c>
      <c r="R38" s="35"/>
      <c r="S38" s="38" t="s">
        <v>840</v>
      </c>
    </row>
    <row r="39" spans="1:19" s="6" customFormat="1" ht="60" x14ac:dyDescent="0.25">
      <c r="A39" s="31">
        <v>2</v>
      </c>
      <c r="B39" s="30" t="s">
        <v>9</v>
      </c>
      <c r="C39" s="42" t="s">
        <v>26</v>
      </c>
      <c r="D39" s="31" t="s">
        <v>37</v>
      </c>
      <c r="E39" s="32" t="s">
        <v>522</v>
      </c>
      <c r="F39" s="94" t="s">
        <v>437</v>
      </c>
      <c r="G39" s="36" t="s">
        <v>439</v>
      </c>
      <c r="H39" s="38" t="s">
        <v>294</v>
      </c>
      <c r="I39" s="31" t="s">
        <v>4</v>
      </c>
      <c r="J39" s="133">
        <v>11092500</v>
      </c>
      <c r="K39" s="33">
        <f t="shared" si="0"/>
        <v>13050000</v>
      </c>
      <c r="L39" s="34">
        <v>0.85</v>
      </c>
      <c r="M39" s="45" t="s">
        <v>266</v>
      </c>
      <c r="N39" s="38" t="s">
        <v>395</v>
      </c>
      <c r="O39" s="31" t="s">
        <v>455</v>
      </c>
      <c r="P39" s="31" t="s">
        <v>62</v>
      </c>
      <c r="Q39" s="36" t="s">
        <v>754</v>
      </c>
      <c r="R39" s="35"/>
      <c r="S39" s="31" t="s">
        <v>446</v>
      </c>
    </row>
    <row r="40" spans="1:19" s="6" customFormat="1" ht="60" x14ac:dyDescent="0.25">
      <c r="A40" s="31">
        <v>2</v>
      </c>
      <c r="B40" s="30" t="s">
        <v>9</v>
      </c>
      <c r="C40" s="42" t="s">
        <v>26</v>
      </c>
      <c r="D40" s="31" t="s">
        <v>37</v>
      </c>
      <c r="E40" s="32" t="s">
        <v>522</v>
      </c>
      <c r="F40" s="94" t="s">
        <v>438</v>
      </c>
      <c r="G40" s="36" t="s">
        <v>479</v>
      </c>
      <c r="H40" s="38" t="s">
        <v>294</v>
      </c>
      <c r="I40" s="31" t="s">
        <v>4</v>
      </c>
      <c r="J40" s="133">
        <v>29580000</v>
      </c>
      <c r="K40" s="33">
        <f t="shared" si="0"/>
        <v>34800000</v>
      </c>
      <c r="L40" s="40">
        <v>0.85</v>
      </c>
      <c r="M40" s="45" t="s">
        <v>266</v>
      </c>
      <c r="N40" s="31" t="s">
        <v>618</v>
      </c>
      <c r="O40" s="31" t="s">
        <v>105</v>
      </c>
      <c r="P40" s="41" t="s">
        <v>62</v>
      </c>
      <c r="Q40" s="32" t="s">
        <v>686</v>
      </c>
      <c r="R40" s="29"/>
      <c r="S40" s="113" t="s">
        <v>463</v>
      </c>
    </row>
    <row r="41" spans="1:19" s="6" customFormat="1" ht="48" x14ac:dyDescent="0.25">
      <c r="A41" s="29">
        <v>2</v>
      </c>
      <c r="B41" s="48" t="s">
        <v>9</v>
      </c>
      <c r="C41" s="42" t="s">
        <v>26</v>
      </c>
      <c r="D41" s="29" t="s">
        <v>38</v>
      </c>
      <c r="E41" s="32" t="s">
        <v>739</v>
      </c>
      <c r="F41" s="38" t="s">
        <v>294</v>
      </c>
      <c r="G41" s="38" t="s">
        <v>294</v>
      </c>
      <c r="H41" s="38" t="s">
        <v>294</v>
      </c>
      <c r="I41" s="29" t="s">
        <v>259</v>
      </c>
      <c r="J41" s="133">
        <v>18487500</v>
      </c>
      <c r="K41" s="33">
        <f t="shared" si="0"/>
        <v>21750000</v>
      </c>
      <c r="L41" s="31" t="s">
        <v>552</v>
      </c>
      <c r="M41" s="45" t="s">
        <v>266</v>
      </c>
      <c r="N41" s="38" t="s">
        <v>146</v>
      </c>
      <c r="O41" s="35" t="s">
        <v>272</v>
      </c>
      <c r="P41" s="35" t="s">
        <v>80</v>
      </c>
      <c r="Q41" s="36" t="s">
        <v>282</v>
      </c>
      <c r="R41" s="35"/>
      <c r="S41" s="29" t="s">
        <v>462</v>
      </c>
    </row>
    <row r="42" spans="1:19" s="6" customFormat="1" ht="120" x14ac:dyDescent="0.25">
      <c r="A42" s="29">
        <v>2</v>
      </c>
      <c r="B42" s="48" t="s">
        <v>9</v>
      </c>
      <c r="C42" s="42" t="s">
        <v>26</v>
      </c>
      <c r="D42" s="29" t="s">
        <v>39</v>
      </c>
      <c r="E42" s="32" t="s">
        <v>523</v>
      </c>
      <c r="F42" s="94" t="s">
        <v>325</v>
      </c>
      <c r="G42" s="32" t="s">
        <v>192</v>
      </c>
      <c r="H42" s="31">
        <v>1</v>
      </c>
      <c r="I42" s="29" t="s">
        <v>4</v>
      </c>
      <c r="J42" s="133">
        <v>29802850</v>
      </c>
      <c r="K42" s="33">
        <f t="shared" si="0"/>
        <v>35062176</v>
      </c>
      <c r="L42" s="34">
        <v>0.85</v>
      </c>
      <c r="M42" s="46" t="s">
        <v>149</v>
      </c>
      <c r="N42" s="31" t="s">
        <v>193</v>
      </c>
      <c r="O42" s="29" t="s">
        <v>64</v>
      </c>
      <c r="P42" s="29" t="s">
        <v>80</v>
      </c>
      <c r="Q42" s="32" t="s">
        <v>506</v>
      </c>
      <c r="R42" s="29"/>
      <c r="S42" s="31" t="s">
        <v>505</v>
      </c>
    </row>
    <row r="43" spans="1:19" s="6" customFormat="1" ht="120" x14ac:dyDescent="0.25">
      <c r="A43" s="29">
        <v>2</v>
      </c>
      <c r="B43" s="48" t="s">
        <v>9</v>
      </c>
      <c r="C43" s="42" t="s">
        <v>26</v>
      </c>
      <c r="D43" s="29" t="s">
        <v>39</v>
      </c>
      <c r="E43" s="32" t="s">
        <v>523</v>
      </c>
      <c r="F43" s="94" t="s">
        <v>325</v>
      </c>
      <c r="G43" s="32" t="s">
        <v>192</v>
      </c>
      <c r="H43" s="31">
        <v>2</v>
      </c>
      <c r="I43" s="29" t="s">
        <v>4</v>
      </c>
      <c r="J43" s="133">
        <v>14497150</v>
      </c>
      <c r="K43" s="33">
        <f t="shared" si="0"/>
        <v>17055471</v>
      </c>
      <c r="L43" s="34">
        <v>0.85</v>
      </c>
      <c r="M43" s="46" t="s">
        <v>149</v>
      </c>
      <c r="N43" s="31" t="s">
        <v>193</v>
      </c>
      <c r="O43" s="29" t="s">
        <v>64</v>
      </c>
      <c r="P43" s="29" t="s">
        <v>80</v>
      </c>
      <c r="Q43" s="32" t="s">
        <v>506</v>
      </c>
      <c r="R43" s="29"/>
      <c r="S43" s="31" t="s">
        <v>827</v>
      </c>
    </row>
    <row r="44" spans="1:19" s="6" customFormat="1" ht="96" x14ac:dyDescent="0.25">
      <c r="A44" s="29">
        <v>2</v>
      </c>
      <c r="B44" s="48" t="s">
        <v>9</v>
      </c>
      <c r="C44" s="42" t="s">
        <v>26</v>
      </c>
      <c r="D44" s="29" t="s">
        <v>39</v>
      </c>
      <c r="E44" s="32" t="s">
        <v>523</v>
      </c>
      <c r="F44" s="95" t="s">
        <v>326</v>
      </c>
      <c r="G44" s="36" t="s">
        <v>194</v>
      </c>
      <c r="H44" s="38" t="s">
        <v>294</v>
      </c>
      <c r="I44" s="29" t="s">
        <v>4</v>
      </c>
      <c r="J44" s="133">
        <v>49230000</v>
      </c>
      <c r="K44" s="33">
        <f t="shared" si="0"/>
        <v>57917647</v>
      </c>
      <c r="L44" s="34">
        <v>0.85</v>
      </c>
      <c r="M44" s="35" t="s">
        <v>149</v>
      </c>
      <c r="N44" s="38" t="s">
        <v>507</v>
      </c>
      <c r="O44" s="38" t="s">
        <v>64</v>
      </c>
      <c r="P44" s="50" t="s">
        <v>62</v>
      </c>
      <c r="Q44" s="36" t="s">
        <v>594</v>
      </c>
      <c r="R44" s="35"/>
      <c r="S44" s="31" t="s">
        <v>505</v>
      </c>
    </row>
    <row r="45" spans="1:19" s="6" customFormat="1" ht="120" x14ac:dyDescent="0.25">
      <c r="A45" s="29">
        <v>2</v>
      </c>
      <c r="B45" s="48" t="s">
        <v>9</v>
      </c>
      <c r="C45" s="42" t="s">
        <v>26</v>
      </c>
      <c r="D45" s="29" t="s">
        <v>39</v>
      </c>
      <c r="E45" s="32" t="s">
        <v>523</v>
      </c>
      <c r="F45" s="95" t="s">
        <v>327</v>
      </c>
      <c r="G45" s="36" t="s">
        <v>750</v>
      </c>
      <c r="H45" s="38" t="s">
        <v>294</v>
      </c>
      <c r="I45" s="29" t="s">
        <v>4</v>
      </c>
      <c r="J45" s="133">
        <v>55094176</v>
      </c>
      <c r="K45" s="33">
        <f t="shared" si="0"/>
        <v>64816678</v>
      </c>
      <c r="L45" s="34">
        <v>0.85</v>
      </c>
      <c r="M45" s="35" t="s">
        <v>195</v>
      </c>
      <c r="N45" s="38" t="s">
        <v>230</v>
      </c>
      <c r="O45" s="38" t="s">
        <v>583</v>
      </c>
      <c r="P45" s="35" t="s">
        <v>62</v>
      </c>
      <c r="Q45" s="36" t="s">
        <v>444</v>
      </c>
      <c r="R45" s="35"/>
      <c r="S45" s="35" t="s">
        <v>464</v>
      </c>
    </row>
    <row r="46" spans="1:19" s="6" customFormat="1" ht="60" x14ac:dyDescent="0.25">
      <c r="A46" s="29">
        <v>2</v>
      </c>
      <c r="B46" s="48" t="s">
        <v>9</v>
      </c>
      <c r="C46" s="42" t="s">
        <v>26</v>
      </c>
      <c r="D46" s="29" t="s">
        <v>740</v>
      </c>
      <c r="E46" s="32" t="s">
        <v>752</v>
      </c>
      <c r="F46" s="38" t="s">
        <v>294</v>
      </c>
      <c r="G46" s="38" t="s">
        <v>294</v>
      </c>
      <c r="H46" s="38" t="s">
        <v>294</v>
      </c>
      <c r="I46" s="29" t="s">
        <v>4</v>
      </c>
      <c r="J46" s="133">
        <v>19966500</v>
      </c>
      <c r="K46" s="33">
        <f t="shared" si="0"/>
        <v>23490000</v>
      </c>
      <c r="L46" s="31" t="s">
        <v>552</v>
      </c>
      <c r="M46" s="45" t="s">
        <v>266</v>
      </c>
      <c r="N46" s="38" t="s">
        <v>553</v>
      </c>
      <c r="O46" s="35" t="s">
        <v>272</v>
      </c>
      <c r="P46" s="35" t="s">
        <v>80</v>
      </c>
      <c r="Q46" s="36" t="s">
        <v>281</v>
      </c>
      <c r="R46" s="35"/>
      <c r="S46" s="29" t="s">
        <v>462</v>
      </c>
    </row>
    <row r="47" spans="1:19" s="6" customFormat="1" ht="96" x14ac:dyDescent="0.25">
      <c r="A47" s="29">
        <v>2</v>
      </c>
      <c r="B47" s="48" t="s">
        <v>10</v>
      </c>
      <c r="C47" s="42" t="s">
        <v>11</v>
      </c>
      <c r="D47" s="29" t="s">
        <v>40</v>
      </c>
      <c r="E47" s="32" t="s">
        <v>524</v>
      </c>
      <c r="F47" s="95" t="s">
        <v>596</v>
      </c>
      <c r="G47" s="36" t="s">
        <v>597</v>
      </c>
      <c r="H47" s="38">
        <v>1</v>
      </c>
      <c r="I47" s="29" t="s">
        <v>4</v>
      </c>
      <c r="J47" s="133">
        <v>51972781</v>
      </c>
      <c r="K47" s="33">
        <f t="shared" si="0"/>
        <v>61144448</v>
      </c>
      <c r="L47" s="34">
        <v>0.85</v>
      </c>
      <c r="M47" s="50" t="s">
        <v>149</v>
      </c>
      <c r="N47" s="51" t="s">
        <v>196</v>
      </c>
      <c r="O47" s="50" t="s">
        <v>64</v>
      </c>
      <c r="P47" s="50" t="s">
        <v>80</v>
      </c>
      <c r="Q47" s="55" t="s">
        <v>197</v>
      </c>
      <c r="R47" s="50"/>
      <c r="S47" s="53" t="s">
        <v>838</v>
      </c>
    </row>
    <row r="48" spans="1:19" s="6" customFormat="1" ht="72" x14ac:dyDescent="0.25">
      <c r="A48" s="29">
        <v>2</v>
      </c>
      <c r="B48" s="48" t="s">
        <v>10</v>
      </c>
      <c r="C48" s="42" t="s">
        <v>11</v>
      </c>
      <c r="D48" s="29" t="s">
        <v>40</v>
      </c>
      <c r="E48" s="32" t="s">
        <v>524</v>
      </c>
      <c r="F48" s="95" t="s">
        <v>596</v>
      </c>
      <c r="G48" s="36" t="s">
        <v>597</v>
      </c>
      <c r="H48" s="38">
        <v>2</v>
      </c>
      <c r="I48" s="29" t="s">
        <v>4</v>
      </c>
      <c r="J48" s="133">
        <v>22187219</v>
      </c>
      <c r="K48" s="33">
        <f t="shared" si="0"/>
        <v>26102611</v>
      </c>
      <c r="L48" s="34">
        <v>0.85</v>
      </c>
      <c r="M48" s="50" t="s">
        <v>149</v>
      </c>
      <c r="N48" s="51" t="s">
        <v>196</v>
      </c>
      <c r="O48" s="50" t="s">
        <v>64</v>
      </c>
      <c r="P48" s="50" t="s">
        <v>80</v>
      </c>
      <c r="Q48" s="56" t="s">
        <v>598</v>
      </c>
      <c r="R48" s="50"/>
      <c r="S48" s="38" t="s">
        <v>595</v>
      </c>
    </row>
    <row r="49" spans="1:19" s="6" customFormat="1" ht="72" x14ac:dyDescent="0.25">
      <c r="A49" s="29">
        <v>2</v>
      </c>
      <c r="B49" s="48" t="s">
        <v>10</v>
      </c>
      <c r="C49" s="42" t="s">
        <v>11</v>
      </c>
      <c r="D49" s="29" t="s">
        <v>41</v>
      </c>
      <c r="E49" s="32" t="s">
        <v>525</v>
      </c>
      <c r="F49" s="99" t="s">
        <v>328</v>
      </c>
      <c r="G49" s="39" t="s">
        <v>794</v>
      </c>
      <c r="H49" s="38" t="s">
        <v>294</v>
      </c>
      <c r="I49" s="29" t="s">
        <v>259</v>
      </c>
      <c r="J49" s="133">
        <v>52530000</v>
      </c>
      <c r="K49" s="33">
        <f t="shared" si="0"/>
        <v>61800000</v>
      </c>
      <c r="L49" s="53" t="s">
        <v>828</v>
      </c>
      <c r="M49" s="35" t="s">
        <v>149</v>
      </c>
      <c r="N49" s="38" t="s">
        <v>198</v>
      </c>
      <c r="O49" s="35" t="s">
        <v>64</v>
      </c>
      <c r="P49" s="29" t="s">
        <v>80</v>
      </c>
      <c r="Q49" s="32" t="s">
        <v>795</v>
      </c>
      <c r="R49" s="35"/>
      <c r="S49" s="53" t="s">
        <v>841</v>
      </c>
    </row>
    <row r="50" spans="1:19" s="6" customFormat="1" ht="120" x14ac:dyDescent="0.25">
      <c r="A50" s="29">
        <v>2</v>
      </c>
      <c r="B50" s="48" t="s">
        <v>10</v>
      </c>
      <c r="C50" s="42" t="s">
        <v>11</v>
      </c>
      <c r="D50" s="29" t="s">
        <v>41</v>
      </c>
      <c r="E50" s="32" t="s">
        <v>525</v>
      </c>
      <c r="F50" s="99" t="s">
        <v>329</v>
      </c>
      <c r="G50" s="36" t="s">
        <v>199</v>
      </c>
      <c r="H50" s="38" t="s">
        <v>294</v>
      </c>
      <c r="I50" s="29" t="s">
        <v>259</v>
      </c>
      <c r="J50" s="133">
        <v>4000000</v>
      </c>
      <c r="K50" s="133">
        <f t="shared" si="0"/>
        <v>4705882</v>
      </c>
      <c r="L50" s="134" t="s">
        <v>829</v>
      </c>
      <c r="M50" s="35" t="s">
        <v>149</v>
      </c>
      <c r="N50" s="38" t="s">
        <v>200</v>
      </c>
      <c r="O50" s="35" t="s">
        <v>64</v>
      </c>
      <c r="P50" s="29" t="s">
        <v>80</v>
      </c>
      <c r="Q50" s="54" t="s">
        <v>796</v>
      </c>
      <c r="R50" s="35"/>
      <c r="S50" s="53" t="s">
        <v>842</v>
      </c>
    </row>
    <row r="51" spans="1:19" s="6" customFormat="1" ht="96" x14ac:dyDescent="0.25">
      <c r="A51" s="29">
        <v>2</v>
      </c>
      <c r="B51" s="48" t="s">
        <v>10</v>
      </c>
      <c r="C51" s="42" t="s">
        <v>11</v>
      </c>
      <c r="D51" s="29" t="s">
        <v>41</v>
      </c>
      <c r="E51" s="32" t="s">
        <v>525</v>
      </c>
      <c r="F51" s="99" t="s">
        <v>330</v>
      </c>
      <c r="G51" s="36" t="s">
        <v>201</v>
      </c>
      <c r="H51" s="38">
        <v>1</v>
      </c>
      <c r="I51" s="29" t="s">
        <v>259</v>
      </c>
      <c r="J51" s="133">
        <v>8452850</v>
      </c>
      <c r="K51" s="133">
        <f t="shared" si="0"/>
        <v>9944529</v>
      </c>
      <c r="L51" s="134">
        <v>0.85</v>
      </c>
      <c r="M51" s="35" t="s">
        <v>149</v>
      </c>
      <c r="N51" s="38" t="s">
        <v>202</v>
      </c>
      <c r="O51" s="35" t="s">
        <v>64</v>
      </c>
      <c r="P51" s="31" t="s">
        <v>80</v>
      </c>
      <c r="Q51" s="54" t="s">
        <v>599</v>
      </c>
      <c r="R51" s="35"/>
      <c r="S51" s="53" t="s">
        <v>843</v>
      </c>
    </row>
    <row r="52" spans="1:19" s="6" customFormat="1" ht="48" x14ac:dyDescent="0.25">
      <c r="A52" s="29">
        <v>2</v>
      </c>
      <c r="B52" s="48" t="s">
        <v>10</v>
      </c>
      <c r="C52" s="42" t="s">
        <v>11</v>
      </c>
      <c r="D52" s="29" t="s">
        <v>41</v>
      </c>
      <c r="E52" s="32" t="s">
        <v>525</v>
      </c>
      <c r="F52" s="99" t="s">
        <v>330</v>
      </c>
      <c r="G52" s="36" t="s">
        <v>201</v>
      </c>
      <c r="H52" s="38">
        <v>2</v>
      </c>
      <c r="I52" s="29" t="s">
        <v>259</v>
      </c>
      <c r="J52" s="133">
        <v>16047150</v>
      </c>
      <c r="K52" s="133">
        <f t="shared" si="0"/>
        <v>18879000</v>
      </c>
      <c r="L52" s="134">
        <v>0.85</v>
      </c>
      <c r="M52" s="35" t="s">
        <v>149</v>
      </c>
      <c r="N52" s="38" t="s">
        <v>202</v>
      </c>
      <c r="O52" s="35" t="s">
        <v>64</v>
      </c>
      <c r="P52" s="31" t="s">
        <v>80</v>
      </c>
      <c r="Q52" s="54" t="s">
        <v>599</v>
      </c>
      <c r="R52" s="35"/>
      <c r="S52" s="31" t="s">
        <v>595</v>
      </c>
    </row>
    <row r="53" spans="1:19" s="6" customFormat="1" ht="108" x14ac:dyDescent="0.25">
      <c r="A53" s="29">
        <v>2</v>
      </c>
      <c r="B53" s="48" t="s">
        <v>10</v>
      </c>
      <c r="C53" s="42" t="s">
        <v>11</v>
      </c>
      <c r="D53" s="29" t="s">
        <v>41</v>
      </c>
      <c r="E53" s="32" t="s">
        <v>525</v>
      </c>
      <c r="F53" s="99" t="s">
        <v>331</v>
      </c>
      <c r="G53" s="36" t="s">
        <v>203</v>
      </c>
      <c r="H53" s="38" t="s">
        <v>294</v>
      </c>
      <c r="I53" s="29" t="s">
        <v>259</v>
      </c>
      <c r="J53" s="133">
        <v>10000000</v>
      </c>
      <c r="K53" s="133">
        <f t="shared" si="0"/>
        <v>11764706</v>
      </c>
      <c r="L53" s="130" t="s">
        <v>508</v>
      </c>
      <c r="M53" s="35" t="s">
        <v>149</v>
      </c>
      <c r="N53" s="38" t="s">
        <v>639</v>
      </c>
      <c r="O53" s="53" t="s">
        <v>297</v>
      </c>
      <c r="P53" s="29" t="s">
        <v>80</v>
      </c>
      <c r="Q53" s="54" t="s">
        <v>600</v>
      </c>
      <c r="R53" s="35"/>
      <c r="S53" s="53" t="s">
        <v>839</v>
      </c>
    </row>
    <row r="54" spans="1:19" s="6" customFormat="1" ht="168" x14ac:dyDescent="0.25">
      <c r="A54" s="29">
        <v>2</v>
      </c>
      <c r="B54" s="48" t="s">
        <v>10</v>
      </c>
      <c r="C54" s="42" t="s">
        <v>11</v>
      </c>
      <c r="D54" s="29" t="s">
        <v>41</v>
      </c>
      <c r="E54" s="32" t="s">
        <v>525</v>
      </c>
      <c r="F54" s="99" t="s">
        <v>332</v>
      </c>
      <c r="G54" s="36" t="s">
        <v>204</v>
      </c>
      <c r="H54" s="38" t="s">
        <v>294</v>
      </c>
      <c r="I54" s="29" t="s">
        <v>259</v>
      </c>
      <c r="J54" s="133">
        <v>12500000</v>
      </c>
      <c r="K54" s="33">
        <f t="shared" si="0"/>
        <v>14705882</v>
      </c>
      <c r="L54" s="40">
        <v>0.85</v>
      </c>
      <c r="M54" s="35" t="s">
        <v>149</v>
      </c>
      <c r="N54" s="38" t="s">
        <v>206</v>
      </c>
      <c r="O54" s="35" t="s">
        <v>64</v>
      </c>
      <c r="P54" s="46" t="s">
        <v>205</v>
      </c>
      <c r="Q54" s="54" t="s">
        <v>509</v>
      </c>
      <c r="R54" s="35"/>
      <c r="S54" s="53" t="s">
        <v>844</v>
      </c>
    </row>
    <row r="55" spans="1:19" s="6" customFormat="1" ht="108" x14ac:dyDescent="0.25">
      <c r="A55" s="29">
        <v>2</v>
      </c>
      <c r="B55" s="48" t="s">
        <v>10</v>
      </c>
      <c r="C55" s="42" t="s">
        <v>11</v>
      </c>
      <c r="D55" s="29" t="s">
        <v>42</v>
      </c>
      <c r="E55" s="32" t="s">
        <v>526</v>
      </c>
      <c r="F55" s="99" t="s">
        <v>333</v>
      </c>
      <c r="G55" s="36" t="s">
        <v>207</v>
      </c>
      <c r="H55" s="38" t="s">
        <v>294</v>
      </c>
      <c r="I55" s="29" t="s">
        <v>4</v>
      </c>
      <c r="J55" s="133">
        <v>9243750</v>
      </c>
      <c r="K55" s="33">
        <f t="shared" si="0"/>
        <v>10875000</v>
      </c>
      <c r="L55" s="40">
        <v>0.85</v>
      </c>
      <c r="M55" s="45" t="s">
        <v>149</v>
      </c>
      <c r="N55" s="33" t="s">
        <v>626</v>
      </c>
      <c r="O55" s="45" t="s">
        <v>510</v>
      </c>
      <c r="P55" s="38" t="s">
        <v>205</v>
      </c>
      <c r="Q55" s="55" t="s">
        <v>208</v>
      </c>
      <c r="R55" s="58"/>
      <c r="S55" s="53" t="s">
        <v>845</v>
      </c>
    </row>
    <row r="56" spans="1:19" s="6" customFormat="1" ht="96" x14ac:dyDescent="0.25">
      <c r="A56" s="29">
        <v>2</v>
      </c>
      <c r="B56" s="48" t="s">
        <v>10</v>
      </c>
      <c r="C56" s="42" t="s">
        <v>11</v>
      </c>
      <c r="D56" s="29" t="s">
        <v>42</v>
      </c>
      <c r="E56" s="32" t="s">
        <v>526</v>
      </c>
      <c r="F56" s="99" t="s">
        <v>334</v>
      </c>
      <c r="G56" s="36" t="s">
        <v>209</v>
      </c>
      <c r="H56" s="38">
        <v>1</v>
      </c>
      <c r="I56" s="29" t="s">
        <v>4</v>
      </c>
      <c r="J56" s="133">
        <v>8134500</v>
      </c>
      <c r="K56" s="33">
        <f t="shared" si="0"/>
        <v>9570000</v>
      </c>
      <c r="L56" s="40">
        <v>0.85</v>
      </c>
      <c r="M56" s="45" t="s">
        <v>149</v>
      </c>
      <c r="N56" s="38" t="s">
        <v>602</v>
      </c>
      <c r="O56" s="38" t="s">
        <v>64</v>
      </c>
      <c r="P56" s="35" t="s">
        <v>62</v>
      </c>
      <c r="Q56" s="36" t="s">
        <v>687</v>
      </c>
      <c r="R56" s="35"/>
      <c r="S56" s="53" t="s">
        <v>470</v>
      </c>
    </row>
    <row r="57" spans="1:19" s="6" customFormat="1" ht="96" x14ac:dyDescent="0.25">
      <c r="A57" s="29">
        <v>2</v>
      </c>
      <c r="B57" s="48" t="s">
        <v>10</v>
      </c>
      <c r="C57" s="42" t="s">
        <v>11</v>
      </c>
      <c r="D57" s="29" t="s">
        <v>42</v>
      </c>
      <c r="E57" s="32" t="s">
        <v>526</v>
      </c>
      <c r="F57" s="99" t="s">
        <v>334</v>
      </c>
      <c r="G57" s="36" t="s">
        <v>209</v>
      </c>
      <c r="H57" s="38">
        <v>2</v>
      </c>
      <c r="I57" s="29" t="s">
        <v>4</v>
      </c>
      <c r="J57" s="133">
        <v>1294125</v>
      </c>
      <c r="K57" s="33">
        <f t="shared" si="0"/>
        <v>1522500</v>
      </c>
      <c r="L57" s="40">
        <v>0.85</v>
      </c>
      <c r="M57" s="45" t="s">
        <v>149</v>
      </c>
      <c r="N57" s="38" t="s">
        <v>640</v>
      </c>
      <c r="O57" s="38" t="s">
        <v>601</v>
      </c>
      <c r="P57" s="35" t="s">
        <v>62</v>
      </c>
      <c r="Q57" s="36" t="s">
        <v>603</v>
      </c>
      <c r="R57" s="29"/>
      <c r="S57" s="31" t="s">
        <v>595</v>
      </c>
    </row>
    <row r="58" spans="1:19" s="6" customFormat="1" ht="96" x14ac:dyDescent="0.25">
      <c r="A58" s="29">
        <v>2</v>
      </c>
      <c r="B58" s="48" t="s">
        <v>10</v>
      </c>
      <c r="C58" s="42" t="s">
        <v>11</v>
      </c>
      <c r="D58" s="29" t="s">
        <v>42</v>
      </c>
      <c r="E58" s="32" t="s">
        <v>526</v>
      </c>
      <c r="F58" s="99" t="s">
        <v>335</v>
      </c>
      <c r="G58" s="36" t="s">
        <v>210</v>
      </c>
      <c r="H58" s="38">
        <v>1</v>
      </c>
      <c r="I58" s="29" t="s">
        <v>4</v>
      </c>
      <c r="J58" s="133">
        <v>4395000</v>
      </c>
      <c r="K58" s="33">
        <f t="shared" si="0"/>
        <v>5170588</v>
      </c>
      <c r="L58" s="40">
        <v>0.85</v>
      </c>
      <c r="M58" s="45" t="s">
        <v>149</v>
      </c>
      <c r="N58" s="38" t="s">
        <v>604</v>
      </c>
      <c r="O58" s="38" t="s">
        <v>91</v>
      </c>
      <c r="P58" s="29" t="s">
        <v>62</v>
      </c>
      <c r="Q58" s="36" t="s">
        <v>605</v>
      </c>
      <c r="R58" s="29"/>
      <c r="S58" s="31" t="s">
        <v>463</v>
      </c>
    </row>
    <row r="59" spans="1:19" s="6" customFormat="1" ht="96" x14ac:dyDescent="0.25">
      <c r="A59" s="29">
        <v>2</v>
      </c>
      <c r="B59" s="48" t="s">
        <v>10</v>
      </c>
      <c r="C59" s="42" t="s">
        <v>11</v>
      </c>
      <c r="D59" s="29" t="s">
        <v>42</v>
      </c>
      <c r="E59" s="32" t="s">
        <v>526</v>
      </c>
      <c r="F59" s="99" t="s">
        <v>335</v>
      </c>
      <c r="G59" s="36" t="s">
        <v>210</v>
      </c>
      <c r="H59" s="38">
        <v>2</v>
      </c>
      <c r="I59" s="29" t="s">
        <v>4</v>
      </c>
      <c r="J59" s="133">
        <v>23882500</v>
      </c>
      <c r="K59" s="33">
        <f t="shared" si="0"/>
        <v>28097059</v>
      </c>
      <c r="L59" s="40">
        <v>0.85</v>
      </c>
      <c r="M59" s="45" t="s">
        <v>149</v>
      </c>
      <c r="N59" s="38" t="s">
        <v>604</v>
      </c>
      <c r="O59" s="38" t="s">
        <v>641</v>
      </c>
      <c r="P59" s="29" t="s">
        <v>80</v>
      </c>
      <c r="Q59" s="36" t="s">
        <v>606</v>
      </c>
      <c r="R59" s="29"/>
      <c r="S59" s="31" t="s">
        <v>470</v>
      </c>
    </row>
    <row r="60" spans="1:19" s="6" customFormat="1" ht="96" x14ac:dyDescent="0.25">
      <c r="A60" s="29">
        <v>2</v>
      </c>
      <c r="B60" s="48" t="s">
        <v>10</v>
      </c>
      <c r="C60" s="42" t="s">
        <v>11</v>
      </c>
      <c r="D60" s="29" t="s">
        <v>42</v>
      </c>
      <c r="E60" s="32" t="s">
        <v>526</v>
      </c>
      <c r="F60" s="99" t="s">
        <v>336</v>
      </c>
      <c r="G60" s="36" t="s">
        <v>211</v>
      </c>
      <c r="H60" s="38">
        <v>1</v>
      </c>
      <c r="I60" s="29" t="s">
        <v>4</v>
      </c>
      <c r="J60" s="133">
        <v>2742787</v>
      </c>
      <c r="K60" s="33">
        <f t="shared" si="0"/>
        <v>3226808</v>
      </c>
      <c r="L60" s="40">
        <v>0.85</v>
      </c>
      <c r="M60" s="45" t="s">
        <v>149</v>
      </c>
      <c r="N60" s="38" t="s">
        <v>650</v>
      </c>
      <c r="O60" s="38" t="s">
        <v>212</v>
      </c>
      <c r="P60" s="35" t="s">
        <v>62</v>
      </c>
      <c r="Q60" s="36" t="s">
        <v>607</v>
      </c>
      <c r="R60" s="29"/>
      <c r="S60" s="31" t="s">
        <v>465</v>
      </c>
    </row>
    <row r="61" spans="1:19" s="6" customFormat="1" ht="96" x14ac:dyDescent="0.25">
      <c r="A61" s="29">
        <v>2</v>
      </c>
      <c r="B61" s="48" t="s">
        <v>10</v>
      </c>
      <c r="C61" s="42" t="s">
        <v>11</v>
      </c>
      <c r="D61" s="29" t="s">
        <v>42</v>
      </c>
      <c r="E61" s="32" t="s">
        <v>526</v>
      </c>
      <c r="F61" s="99" t="s">
        <v>336</v>
      </c>
      <c r="G61" s="36" t="s">
        <v>211</v>
      </c>
      <c r="H61" s="38">
        <v>2</v>
      </c>
      <c r="I61" s="29" t="s">
        <v>4</v>
      </c>
      <c r="J61" s="133">
        <v>7303625</v>
      </c>
      <c r="K61" s="33">
        <f t="shared" si="0"/>
        <v>8592500</v>
      </c>
      <c r="L61" s="40">
        <v>0.85</v>
      </c>
      <c r="M61" s="46" t="s">
        <v>149</v>
      </c>
      <c r="N61" s="31" t="s">
        <v>627</v>
      </c>
      <c r="O61" s="31" t="s">
        <v>212</v>
      </c>
      <c r="P61" s="29" t="s">
        <v>62</v>
      </c>
      <c r="Q61" s="32" t="s">
        <v>608</v>
      </c>
      <c r="R61" s="29"/>
      <c r="S61" s="31" t="s">
        <v>470</v>
      </c>
    </row>
    <row r="62" spans="1:19" s="6" customFormat="1" ht="96" x14ac:dyDescent="0.25">
      <c r="A62" s="29">
        <v>2</v>
      </c>
      <c r="B62" s="48" t="s">
        <v>10</v>
      </c>
      <c r="C62" s="42" t="s">
        <v>11</v>
      </c>
      <c r="D62" s="29" t="s">
        <v>42</v>
      </c>
      <c r="E62" s="32" t="s">
        <v>526</v>
      </c>
      <c r="F62" s="95" t="s">
        <v>337</v>
      </c>
      <c r="G62" s="36" t="s">
        <v>213</v>
      </c>
      <c r="H62" s="38" t="s">
        <v>294</v>
      </c>
      <c r="I62" s="29" t="s">
        <v>4</v>
      </c>
      <c r="J62" s="133">
        <v>5070860</v>
      </c>
      <c r="K62" s="33">
        <f t="shared" si="0"/>
        <v>5965718</v>
      </c>
      <c r="L62" s="40">
        <v>0.85</v>
      </c>
      <c r="M62" s="35" t="s">
        <v>149</v>
      </c>
      <c r="N62" s="35" t="s">
        <v>91</v>
      </c>
      <c r="O62" s="38" t="s">
        <v>214</v>
      </c>
      <c r="P62" s="50" t="s">
        <v>62</v>
      </c>
      <c r="Q62" s="36" t="s">
        <v>215</v>
      </c>
      <c r="R62" s="29"/>
      <c r="S62" s="31" t="s">
        <v>505</v>
      </c>
    </row>
    <row r="63" spans="1:19" s="6" customFormat="1" ht="96" x14ac:dyDescent="0.25">
      <c r="A63" s="29">
        <v>2</v>
      </c>
      <c r="B63" s="48" t="s">
        <v>10</v>
      </c>
      <c r="C63" s="42" t="s">
        <v>11</v>
      </c>
      <c r="D63" s="29" t="s">
        <v>42</v>
      </c>
      <c r="E63" s="32" t="s">
        <v>526</v>
      </c>
      <c r="F63" s="99" t="s">
        <v>338</v>
      </c>
      <c r="G63" s="32" t="s">
        <v>830</v>
      </c>
      <c r="H63" s="38" t="s">
        <v>294</v>
      </c>
      <c r="I63" s="29" t="s">
        <v>4</v>
      </c>
      <c r="J63" s="133">
        <v>12443220</v>
      </c>
      <c r="K63" s="33">
        <f t="shared" si="0"/>
        <v>14639082</v>
      </c>
      <c r="L63" s="40">
        <v>0.85</v>
      </c>
      <c r="M63" s="35" t="s">
        <v>149</v>
      </c>
      <c r="N63" s="31" t="s">
        <v>609</v>
      </c>
      <c r="O63" s="35" t="s">
        <v>64</v>
      </c>
      <c r="P63" s="35" t="s">
        <v>80</v>
      </c>
      <c r="Q63" s="36" t="s">
        <v>216</v>
      </c>
      <c r="R63" s="29"/>
      <c r="S63" s="31" t="s">
        <v>446</v>
      </c>
    </row>
    <row r="64" spans="1:19" s="6" customFormat="1" ht="96" x14ac:dyDescent="0.25">
      <c r="A64" s="29">
        <v>2</v>
      </c>
      <c r="B64" s="48" t="s">
        <v>10</v>
      </c>
      <c r="C64" s="42" t="s">
        <v>11</v>
      </c>
      <c r="D64" s="29" t="s">
        <v>42</v>
      </c>
      <c r="E64" s="32" t="s">
        <v>526</v>
      </c>
      <c r="F64" s="99" t="s">
        <v>339</v>
      </c>
      <c r="G64" s="32" t="s">
        <v>831</v>
      </c>
      <c r="H64" s="38" t="s">
        <v>294</v>
      </c>
      <c r="I64" s="29" t="s">
        <v>4</v>
      </c>
      <c r="J64" s="133">
        <v>2822173</v>
      </c>
      <c r="K64" s="33">
        <f t="shared" si="0"/>
        <v>3320204</v>
      </c>
      <c r="L64" s="40">
        <v>0.85</v>
      </c>
      <c r="M64" s="35" t="s">
        <v>149</v>
      </c>
      <c r="N64" s="38" t="s">
        <v>217</v>
      </c>
      <c r="O64" s="35" t="s">
        <v>64</v>
      </c>
      <c r="P64" s="35" t="s">
        <v>80</v>
      </c>
      <c r="Q64" s="36" t="s">
        <v>218</v>
      </c>
      <c r="R64" s="29"/>
      <c r="S64" s="29" t="s">
        <v>471</v>
      </c>
    </row>
    <row r="65" spans="1:19" s="6" customFormat="1" ht="36" x14ac:dyDescent="0.25">
      <c r="A65" s="29">
        <v>2</v>
      </c>
      <c r="B65" s="48" t="s">
        <v>12</v>
      </c>
      <c r="C65" s="42" t="s">
        <v>25</v>
      </c>
      <c r="D65" s="29" t="s">
        <v>43</v>
      </c>
      <c r="E65" s="32" t="s">
        <v>527</v>
      </c>
      <c r="F65" s="99" t="s">
        <v>340</v>
      </c>
      <c r="G65" s="36" t="s">
        <v>443</v>
      </c>
      <c r="H65" s="38" t="s">
        <v>294</v>
      </c>
      <c r="I65" s="29" t="s">
        <v>4</v>
      </c>
      <c r="J65" s="133">
        <v>3697500</v>
      </c>
      <c r="K65" s="33">
        <f t="shared" si="0"/>
        <v>4350000</v>
      </c>
      <c r="L65" s="34">
        <v>0.85</v>
      </c>
      <c r="M65" s="38" t="s">
        <v>424</v>
      </c>
      <c r="N65" s="38" t="s">
        <v>459</v>
      </c>
      <c r="O65" s="38" t="s">
        <v>151</v>
      </c>
      <c r="P65" s="35" t="s">
        <v>62</v>
      </c>
      <c r="Q65" s="36" t="s">
        <v>231</v>
      </c>
      <c r="R65" s="29"/>
      <c r="S65" s="31" t="s">
        <v>505</v>
      </c>
    </row>
    <row r="66" spans="1:19" s="6" customFormat="1" ht="36" x14ac:dyDescent="0.25">
      <c r="A66" s="29">
        <v>2</v>
      </c>
      <c r="B66" s="48" t="s">
        <v>12</v>
      </c>
      <c r="C66" s="42" t="s">
        <v>25</v>
      </c>
      <c r="D66" s="29" t="s">
        <v>43</v>
      </c>
      <c r="E66" s="32" t="s">
        <v>527</v>
      </c>
      <c r="F66" s="99" t="s">
        <v>341</v>
      </c>
      <c r="G66" s="36" t="s">
        <v>232</v>
      </c>
      <c r="H66" s="38" t="s">
        <v>294</v>
      </c>
      <c r="I66" s="29" t="s">
        <v>4</v>
      </c>
      <c r="J66" s="133">
        <v>75396164</v>
      </c>
      <c r="K66" s="33">
        <f t="shared" si="0"/>
        <v>88701369</v>
      </c>
      <c r="L66" s="34">
        <v>0.85</v>
      </c>
      <c r="M66" s="38" t="s">
        <v>424</v>
      </c>
      <c r="N66" s="38" t="s">
        <v>392</v>
      </c>
      <c r="O66" s="38" t="s">
        <v>233</v>
      </c>
      <c r="P66" s="29" t="s">
        <v>62</v>
      </c>
      <c r="Q66" s="36" t="s">
        <v>234</v>
      </c>
      <c r="R66" s="29"/>
      <c r="S66" s="31" t="s">
        <v>505</v>
      </c>
    </row>
    <row r="67" spans="1:19" s="6" customFormat="1" ht="36" x14ac:dyDescent="0.25">
      <c r="A67" s="29">
        <v>2</v>
      </c>
      <c r="B67" s="48" t="s">
        <v>12</v>
      </c>
      <c r="C67" s="42" t="s">
        <v>25</v>
      </c>
      <c r="D67" s="29" t="s">
        <v>43</v>
      </c>
      <c r="E67" s="32" t="s">
        <v>527</v>
      </c>
      <c r="F67" s="100" t="s">
        <v>342</v>
      </c>
      <c r="G67" s="32" t="s">
        <v>235</v>
      </c>
      <c r="H67" s="31" t="s">
        <v>294</v>
      </c>
      <c r="I67" s="29" t="s">
        <v>4</v>
      </c>
      <c r="J67" s="133">
        <v>22492390</v>
      </c>
      <c r="K67" s="33">
        <f t="shared" si="0"/>
        <v>26461635</v>
      </c>
      <c r="L67" s="34">
        <v>0.85</v>
      </c>
      <c r="M67" s="38" t="s">
        <v>424</v>
      </c>
      <c r="N67" s="38" t="s">
        <v>460</v>
      </c>
      <c r="O67" s="38" t="s">
        <v>151</v>
      </c>
      <c r="P67" s="35" t="s">
        <v>62</v>
      </c>
      <c r="Q67" s="36" t="s">
        <v>236</v>
      </c>
      <c r="R67" s="29"/>
      <c r="S67" s="31" t="s">
        <v>505</v>
      </c>
    </row>
    <row r="68" spans="1:19" s="6" customFormat="1" ht="36" x14ac:dyDescent="0.25">
      <c r="A68" s="29">
        <v>2</v>
      </c>
      <c r="B68" s="48" t="s">
        <v>12</v>
      </c>
      <c r="C68" s="42" t="s">
        <v>25</v>
      </c>
      <c r="D68" s="29" t="s">
        <v>43</v>
      </c>
      <c r="E68" s="32" t="s">
        <v>527</v>
      </c>
      <c r="F68" s="100" t="s">
        <v>774</v>
      </c>
      <c r="G68" s="32" t="s">
        <v>777</v>
      </c>
      <c r="H68" s="31" t="s">
        <v>294</v>
      </c>
      <c r="I68" s="29" t="s">
        <v>4</v>
      </c>
      <c r="J68" s="133">
        <v>18094768</v>
      </c>
      <c r="K68" s="33">
        <f t="shared" si="0"/>
        <v>21287962</v>
      </c>
      <c r="L68" s="34">
        <v>0.85</v>
      </c>
      <c r="M68" s="38" t="s">
        <v>424</v>
      </c>
      <c r="N68" s="38" t="s">
        <v>820</v>
      </c>
      <c r="O68" s="38" t="s">
        <v>151</v>
      </c>
      <c r="P68" s="35" t="s">
        <v>62</v>
      </c>
      <c r="Q68" s="36" t="s">
        <v>823</v>
      </c>
      <c r="R68" s="29"/>
      <c r="S68" s="31" t="s">
        <v>463</v>
      </c>
    </row>
    <row r="69" spans="1:19" s="6" customFormat="1" ht="36" x14ac:dyDescent="0.25">
      <c r="A69" s="29">
        <v>2</v>
      </c>
      <c r="B69" s="48" t="s">
        <v>12</v>
      </c>
      <c r="C69" s="42" t="s">
        <v>25</v>
      </c>
      <c r="D69" s="29" t="s">
        <v>43</v>
      </c>
      <c r="E69" s="32" t="s">
        <v>527</v>
      </c>
      <c r="F69" s="100" t="s">
        <v>775</v>
      </c>
      <c r="G69" s="32" t="s">
        <v>778</v>
      </c>
      <c r="H69" s="31" t="s">
        <v>294</v>
      </c>
      <c r="I69" s="29" t="s">
        <v>4</v>
      </c>
      <c r="J69" s="133">
        <v>3000000</v>
      </c>
      <c r="K69" s="33">
        <f t="shared" ref="K69:K135" si="1">ROUND(J69/0.85,0)</f>
        <v>3529412</v>
      </c>
      <c r="L69" s="34">
        <v>0.85</v>
      </c>
      <c r="M69" s="38" t="s">
        <v>424</v>
      </c>
      <c r="N69" s="38" t="s">
        <v>821</v>
      </c>
      <c r="O69" s="38" t="s">
        <v>91</v>
      </c>
      <c r="P69" s="35" t="s">
        <v>62</v>
      </c>
      <c r="Q69" s="36" t="s">
        <v>824</v>
      </c>
      <c r="R69" s="29"/>
      <c r="S69" s="31" t="s">
        <v>463</v>
      </c>
    </row>
    <row r="70" spans="1:19" s="6" customFormat="1" ht="72" x14ac:dyDescent="0.25">
      <c r="A70" s="29">
        <v>2</v>
      </c>
      <c r="B70" s="48" t="s">
        <v>780</v>
      </c>
      <c r="C70" s="42" t="s">
        <v>784</v>
      </c>
      <c r="D70" s="29" t="s">
        <v>781</v>
      </c>
      <c r="E70" s="32" t="s">
        <v>783</v>
      </c>
      <c r="F70" s="100" t="s">
        <v>776</v>
      </c>
      <c r="G70" s="32" t="s">
        <v>779</v>
      </c>
      <c r="H70" s="31" t="s">
        <v>294</v>
      </c>
      <c r="I70" s="29" t="s">
        <v>259</v>
      </c>
      <c r="J70" s="133">
        <v>32100000</v>
      </c>
      <c r="K70" s="33">
        <f t="shared" si="1"/>
        <v>37764706</v>
      </c>
      <c r="L70" s="34">
        <v>0.85</v>
      </c>
      <c r="M70" s="38" t="s">
        <v>424</v>
      </c>
      <c r="N70" s="38" t="s">
        <v>822</v>
      </c>
      <c r="O70" s="38" t="s">
        <v>151</v>
      </c>
      <c r="P70" s="35" t="s">
        <v>62</v>
      </c>
      <c r="Q70" s="36" t="s">
        <v>825</v>
      </c>
      <c r="R70" s="29"/>
      <c r="S70" s="31" t="s">
        <v>505</v>
      </c>
    </row>
    <row r="71" spans="1:19" s="6" customFormat="1" ht="60" x14ac:dyDescent="0.25">
      <c r="A71" s="29">
        <v>3</v>
      </c>
      <c r="B71" s="48" t="s">
        <v>13</v>
      </c>
      <c r="C71" s="39" t="s">
        <v>27</v>
      </c>
      <c r="D71" s="29" t="s">
        <v>44</v>
      </c>
      <c r="E71" s="59" t="s">
        <v>528</v>
      </c>
      <c r="F71" s="99" t="s">
        <v>405</v>
      </c>
      <c r="G71" s="36" t="s">
        <v>237</v>
      </c>
      <c r="H71" s="38" t="s">
        <v>294</v>
      </c>
      <c r="I71" s="29" t="s">
        <v>259</v>
      </c>
      <c r="J71" s="133">
        <v>225182443</v>
      </c>
      <c r="K71" s="33">
        <f t="shared" si="1"/>
        <v>264920521</v>
      </c>
      <c r="L71" s="34">
        <v>0.85</v>
      </c>
      <c r="M71" s="38" t="s">
        <v>424</v>
      </c>
      <c r="N71" s="38" t="s">
        <v>238</v>
      </c>
      <c r="O71" s="38" t="s">
        <v>151</v>
      </c>
      <c r="P71" s="35" t="s">
        <v>62</v>
      </c>
      <c r="Q71" s="36" t="s">
        <v>239</v>
      </c>
      <c r="R71" s="29"/>
      <c r="S71" s="31" t="s">
        <v>463</v>
      </c>
    </row>
    <row r="72" spans="1:19" s="6" customFormat="1" ht="60" x14ac:dyDescent="0.25">
      <c r="A72" s="35">
        <v>3</v>
      </c>
      <c r="B72" s="60" t="s">
        <v>13</v>
      </c>
      <c r="C72" s="39" t="s">
        <v>27</v>
      </c>
      <c r="D72" s="35" t="s">
        <v>44</v>
      </c>
      <c r="E72" s="59" t="s">
        <v>528</v>
      </c>
      <c r="F72" s="98" t="s">
        <v>406</v>
      </c>
      <c r="G72" s="32" t="s">
        <v>246</v>
      </c>
      <c r="H72" s="38" t="s">
        <v>294</v>
      </c>
      <c r="I72" s="35" t="s">
        <v>259</v>
      </c>
      <c r="J72" s="133">
        <v>285000000</v>
      </c>
      <c r="K72" s="33">
        <f t="shared" si="1"/>
        <v>335294118</v>
      </c>
      <c r="L72" s="34">
        <v>0.85</v>
      </c>
      <c r="M72" s="38" t="s">
        <v>424</v>
      </c>
      <c r="N72" s="38" t="s">
        <v>461</v>
      </c>
      <c r="O72" s="35" t="s">
        <v>151</v>
      </c>
      <c r="P72" s="35" t="s">
        <v>62</v>
      </c>
      <c r="Q72" s="36" t="s">
        <v>247</v>
      </c>
      <c r="R72" s="29"/>
      <c r="S72" s="31" t="s">
        <v>463</v>
      </c>
    </row>
    <row r="73" spans="1:19" s="6" customFormat="1" ht="60" x14ac:dyDescent="0.25">
      <c r="A73" s="35">
        <v>3</v>
      </c>
      <c r="B73" s="60" t="s">
        <v>13</v>
      </c>
      <c r="C73" s="39" t="s">
        <v>27</v>
      </c>
      <c r="D73" s="35" t="s">
        <v>44</v>
      </c>
      <c r="E73" s="59" t="s">
        <v>528</v>
      </c>
      <c r="F73" s="98" t="s">
        <v>407</v>
      </c>
      <c r="G73" s="32" t="s">
        <v>249</v>
      </c>
      <c r="H73" s="38" t="s">
        <v>294</v>
      </c>
      <c r="I73" s="35" t="s">
        <v>259</v>
      </c>
      <c r="J73" s="133">
        <v>80000000</v>
      </c>
      <c r="K73" s="33">
        <f t="shared" si="1"/>
        <v>94117647</v>
      </c>
      <c r="L73" s="34">
        <v>0.85</v>
      </c>
      <c r="M73" s="38" t="s">
        <v>424</v>
      </c>
      <c r="N73" s="38" t="s">
        <v>238</v>
      </c>
      <c r="O73" s="35" t="s">
        <v>151</v>
      </c>
      <c r="P73" s="35" t="s">
        <v>62</v>
      </c>
      <c r="Q73" s="36" t="s">
        <v>250</v>
      </c>
      <c r="R73" s="29"/>
      <c r="S73" s="31" t="s">
        <v>463</v>
      </c>
    </row>
    <row r="74" spans="1:19" s="6" customFormat="1" ht="60" x14ac:dyDescent="0.25">
      <c r="A74" s="35">
        <v>3</v>
      </c>
      <c r="B74" s="60" t="s">
        <v>13</v>
      </c>
      <c r="C74" s="39" t="s">
        <v>27</v>
      </c>
      <c r="D74" s="35" t="s">
        <v>44</v>
      </c>
      <c r="E74" s="59" t="s">
        <v>528</v>
      </c>
      <c r="F74" s="98" t="s">
        <v>408</v>
      </c>
      <c r="G74" s="36" t="s">
        <v>251</v>
      </c>
      <c r="H74" s="38" t="s">
        <v>294</v>
      </c>
      <c r="I74" s="35" t="s">
        <v>259</v>
      </c>
      <c r="J74" s="133">
        <v>73900000</v>
      </c>
      <c r="K74" s="33">
        <f t="shared" si="1"/>
        <v>86941176</v>
      </c>
      <c r="L74" s="34">
        <v>0.85</v>
      </c>
      <c r="M74" s="38" t="s">
        <v>424</v>
      </c>
      <c r="N74" s="38" t="s">
        <v>252</v>
      </c>
      <c r="O74" s="35" t="s">
        <v>151</v>
      </c>
      <c r="P74" s="35" t="s">
        <v>62</v>
      </c>
      <c r="Q74" s="36" t="s">
        <v>253</v>
      </c>
      <c r="R74" s="29"/>
      <c r="S74" s="31" t="s">
        <v>463</v>
      </c>
    </row>
    <row r="75" spans="1:19" s="6" customFormat="1" ht="48" customHeight="1" x14ac:dyDescent="0.25">
      <c r="A75" s="35">
        <v>3</v>
      </c>
      <c r="B75" s="60" t="s">
        <v>13</v>
      </c>
      <c r="C75" s="39" t="s">
        <v>27</v>
      </c>
      <c r="D75" s="35" t="s">
        <v>44</v>
      </c>
      <c r="E75" s="59" t="s">
        <v>528</v>
      </c>
      <c r="F75" s="98" t="s">
        <v>409</v>
      </c>
      <c r="G75" s="36" t="s">
        <v>254</v>
      </c>
      <c r="H75" s="38" t="s">
        <v>294</v>
      </c>
      <c r="I75" s="35" t="s">
        <v>259</v>
      </c>
      <c r="J75" s="133">
        <v>36950000</v>
      </c>
      <c r="K75" s="33">
        <f t="shared" si="1"/>
        <v>43470588</v>
      </c>
      <c r="L75" s="34">
        <v>0.85</v>
      </c>
      <c r="M75" s="38" t="s">
        <v>424</v>
      </c>
      <c r="N75" s="38" t="s">
        <v>91</v>
      </c>
      <c r="O75" s="35" t="s">
        <v>151</v>
      </c>
      <c r="P75" s="35" t="s">
        <v>80</v>
      </c>
      <c r="Q75" s="36" t="s">
        <v>255</v>
      </c>
      <c r="R75" s="29"/>
      <c r="S75" s="31" t="s">
        <v>505</v>
      </c>
    </row>
    <row r="76" spans="1:19" s="6" customFormat="1" ht="60" x14ac:dyDescent="0.25">
      <c r="A76" s="35">
        <v>3</v>
      </c>
      <c r="B76" s="60" t="s">
        <v>13</v>
      </c>
      <c r="C76" s="39" t="s">
        <v>27</v>
      </c>
      <c r="D76" s="35" t="s">
        <v>44</v>
      </c>
      <c r="E76" s="59" t="s">
        <v>528</v>
      </c>
      <c r="F76" s="98" t="s">
        <v>422</v>
      </c>
      <c r="G76" s="36" t="s">
        <v>256</v>
      </c>
      <c r="H76" s="38" t="s">
        <v>294</v>
      </c>
      <c r="I76" s="35" t="s">
        <v>259</v>
      </c>
      <c r="J76" s="133">
        <v>14790000</v>
      </c>
      <c r="K76" s="33">
        <f t="shared" si="1"/>
        <v>17400000</v>
      </c>
      <c r="L76" s="34">
        <v>0.85</v>
      </c>
      <c r="M76" s="38" t="s">
        <v>424</v>
      </c>
      <c r="N76" s="38" t="s">
        <v>257</v>
      </c>
      <c r="O76" s="38" t="s">
        <v>151</v>
      </c>
      <c r="P76" s="35" t="s">
        <v>80</v>
      </c>
      <c r="Q76" s="36" t="s">
        <v>258</v>
      </c>
      <c r="R76" s="29"/>
      <c r="S76" s="31" t="s">
        <v>465</v>
      </c>
    </row>
    <row r="77" spans="1:19" s="6" customFormat="1" ht="72" customHeight="1" x14ac:dyDescent="0.25">
      <c r="A77" s="35">
        <v>3</v>
      </c>
      <c r="B77" s="60" t="s">
        <v>13</v>
      </c>
      <c r="C77" s="39" t="s">
        <v>27</v>
      </c>
      <c r="D77" s="35" t="s">
        <v>44</v>
      </c>
      <c r="E77" s="59" t="s">
        <v>528</v>
      </c>
      <c r="F77" s="97" t="s">
        <v>772</v>
      </c>
      <c r="G77" s="32" t="s">
        <v>426</v>
      </c>
      <c r="H77" s="38" t="s">
        <v>294</v>
      </c>
      <c r="I77" s="29" t="s">
        <v>259</v>
      </c>
      <c r="J77" s="133">
        <v>18487500</v>
      </c>
      <c r="K77" s="33">
        <f t="shared" si="1"/>
        <v>21750000</v>
      </c>
      <c r="L77" s="34">
        <v>0.85</v>
      </c>
      <c r="M77" s="38" t="s">
        <v>425</v>
      </c>
      <c r="N77" s="33" t="s">
        <v>445</v>
      </c>
      <c r="O77" s="33" t="s">
        <v>151</v>
      </c>
      <c r="P77" s="33" t="s">
        <v>62</v>
      </c>
      <c r="Q77" s="32" t="s">
        <v>688</v>
      </c>
      <c r="R77" s="135"/>
      <c r="S77" s="31" t="s">
        <v>446</v>
      </c>
    </row>
    <row r="78" spans="1:19" s="6" customFormat="1" ht="72" customHeight="1" x14ac:dyDescent="0.25">
      <c r="A78" s="35">
        <v>3</v>
      </c>
      <c r="B78" s="60" t="s">
        <v>13</v>
      </c>
      <c r="C78" s="39" t="s">
        <v>27</v>
      </c>
      <c r="D78" s="35" t="s">
        <v>44</v>
      </c>
      <c r="E78" s="59" t="s">
        <v>528</v>
      </c>
      <c r="F78" s="97" t="s">
        <v>773</v>
      </c>
      <c r="G78" s="32" t="s">
        <v>248</v>
      </c>
      <c r="H78" s="38" t="s">
        <v>294</v>
      </c>
      <c r="I78" s="35" t="s">
        <v>259</v>
      </c>
      <c r="J78" s="133">
        <v>47000000</v>
      </c>
      <c r="K78" s="33">
        <f t="shared" si="1"/>
        <v>55294118</v>
      </c>
      <c r="L78" s="34">
        <v>0.85</v>
      </c>
      <c r="M78" s="38" t="s">
        <v>425</v>
      </c>
      <c r="N78" s="38" t="s">
        <v>395</v>
      </c>
      <c r="O78" s="31" t="s">
        <v>456</v>
      </c>
      <c r="P78" s="35" t="s">
        <v>62</v>
      </c>
      <c r="Q78" s="32" t="s">
        <v>805</v>
      </c>
      <c r="R78" s="116"/>
      <c r="S78" s="31" t="s">
        <v>446</v>
      </c>
    </row>
    <row r="79" spans="1:19" s="6" customFormat="1" ht="132" x14ac:dyDescent="0.25">
      <c r="A79" s="29">
        <v>4</v>
      </c>
      <c r="B79" s="48" t="s">
        <v>15</v>
      </c>
      <c r="C79" s="42" t="s">
        <v>16</v>
      </c>
      <c r="D79" s="29" t="s">
        <v>45</v>
      </c>
      <c r="E79" s="32" t="s">
        <v>769</v>
      </c>
      <c r="F79" s="94" t="s">
        <v>348</v>
      </c>
      <c r="G79" s="32" t="s">
        <v>152</v>
      </c>
      <c r="H79" s="38" t="s">
        <v>294</v>
      </c>
      <c r="I79" s="29" t="s">
        <v>4</v>
      </c>
      <c r="J79" s="133">
        <v>89894771</v>
      </c>
      <c r="K79" s="33">
        <f t="shared" si="1"/>
        <v>105758554</v>
      </c>
      <c r="L79" s="34">
        <v>0.85</v>
      </c>
      <c r="M79" s="29" t="s">
        <v>85</v>
      </c>
      <c r="N79" s="31" t="s">
        <v>153</v>
      </c>
      <c r="O79" s="31" t="s">
        <v>153</v>
      </c>
      <c r="P79" s="29" t="s">
        <v>62</v>
      </c>
      <c r="Q79" s="32" t="s">
        <v>154</v>
      </c>
      <c r="R79" s="29"/>
      <c r="S79" s="118" t="s">
        <v>462</v>
      </c>
    </row>
    <row r="80" spans="1:19" s="6" customFormat="1" ht="132" x14ac:dyDescent="0.25">
      <c r="A80" s="29">
        <v>4</v>
      </c>
      <c r="B80" s="48" t="s">
        <v>15</v>
      </c>
      <c r="C80" s="42" t="s">
        <v>16</v>
      </c>
      <c r="D80" s="29" t="s">
        <v>45</v>
      </c>
      <c r="E80" s="32" t="s">
        <v>769</v>
      </c>
      <c r="F80" s="94" t="s">
        <v>349</v>
      </c>
      <c r="G80" s="32" t="s">
        <v>155</v>
      </c>
      <c r="H80" s="38" t="s">
        <v>294</v>
      </c>
      <c r="I80" s="29" t="s">
        <v>4</v>
      </c>
      <c r="J80" s="133">
        <v>128507454</v>
      </c>
      <c r="K80" s="33">
        <f t="shared" si="1"/>
        <v>151185240</v>
      </c>
      <c r="L80" s="34">
        <v>0.85</v>
      </c>
      <c r="M80" s="29" t="s">
        <v>85</v>
      </c>
      <c r="N80" s="31" t="s">
        <v>156</v>
      </c>
      <c r="O80" s="29" t="s">
        <v>151</v>
      </c>
      <c r="P80" s="31" t="s">
        <v>62</v>
      </c>
      <c r="Q80" s="32" t="s">
        <v>157</v>
      </c>
      <c r="R80" s="29"/>
      <c r="S80" s="29" t="s">
        <v>462</v>
      </c>
    </row>
    <row r="81" spans="1:19" s="6" customFormat="1" ht="132" x14ac:dyDescent="0.25">
      <c r="A81" s="29">
        <v>4</v>
      </c>
      <c r="B81" s="48" t="s">
        <v>15</v>
      </c>
      <c r="C81" s="42" t="s">
        <v>16</v>
      </c>
      <c r="D81" s="29" t="s">
        <v>45</v>
      </c>
      <c r="E81" s="32" t="s">
        <v>769</v>
      </c>
      <c r="F81" s="94" t="s">
        <v>616</v>
      </c>
      <c r="G81" s="32" t="s">
        <v>158</v>
      </c>
      <c r="H81" s="38" t="s">
        <v>294</v>
      </c>
      <c r="I81" s="29" t="s">
        <v>4</v>
      </c>
      <c r="J81" s="133">
        <v>7395000</v>
      </c>
      <c r="K81" s="33">
        <f t="shared" si="1"/>
        <v>8700000</v>
      </c>
      <c r="L81" s="34">
        <v>0.85</v>
      </c>
      <c r="M81" s="29" t="s">
        <v>85</v>
      </c>
      <c r="N81" s="31" t="s">
        <v>159</v>
      </c>
      <c r="O81" s="31" t="s">
        <v>160</v>
      </c>
      <c r="P81" s="29" t="s">
        <v>448</v>
      </c>
      <c r="Q81" s="32" t="s">
        <v>161</v>
      </c>
      <c r="R81" s="29"/>
      <c r="S81" s="31" t="s">
        <v>505</v>
      </c>
    </row>
    <row r="82" spans="1:19" s="6" customFormat="1" ht="132" x14ac:dyDescent="0.25">
      <c r="A82" s="29">
        <v>4</v>
      </c>
      <c r="B82" s="48" t="s">
        <v>15</v>
      </c>
      <c r="C82" s="42" t="s">
        <v>16</v>
      </c>
      <c r="D82" s="29" t="s">
        <v>45</v>
      </c>
      <c r="E82" s="32" t="s">
        <v>769</v>
      </c>
      <c r="F82" s="94" t="s">
        <v>350</v>
      </c>
      <c r="G82" s="32" t="s">
        <v>162</v>
      </c>
      <c r="H82" s="38" t="s">
        <v>294</v>
      </c>
      <c r="I82" s="29" t="s">
        <v>4</v>
      </c>
      <c r="J82" s="133">
        <v>22020836</v>
      </c>
      <c r="K82" s="33">
        <f t="shared" si="1"/>
        <v>25906866</v>
      </c>
      <c r="L82" s="34">
        <v>0.85</v>
      </c>
      <c r="M82" s="29" t="s">
        <v>85</v>
      </c>
      <c r="N82" s="31" t="s">
        <v>163</v>
      </c>
      <c r="O82" s="31" t="s">
        <v>164</v>
      </c>
      <c r="P82" s="31" t="s">
        <v>62</v>
      </c>
      <c r="Q82" s="32" t="s">
        <v>165</v>
      </c>
      <c r="R82" s="29"/>
      <c r="S82" s="31" t="s">
        <v>465</v>
      </c>
    </row>
    <row r="83" spans="1:19" s="6" customFormat="1" ht="132" x14ac:dyDescent="0.25">
      <c r="A83" s="29">
        <v>4</v>
      </c>
      <c r="B83" s="48" t="s">
        <v>15</v>
      </c>
      <c r="C83" s="42" t="s">
        <v>16</v>
      </c>
      <c r="D83" s="48" t="s">
        <v>45</v>
      </c>
      <c r="E83" s="32" t="s">
        <v>769</v>
      </c>
      <c r="F83" s="94" t="s">
        <v>351</v>
      </c>
      <c r="G83" s="32" t="s">
        <v>166</v>
      </c>
      <c r="H83" s="38" t="s">
        <v>294</v>
      </c>
      <c r="I83" s="29" t="s">
        <v>4</v>
      </c>
      <c r="J83" s="133">
        <v>11098501</v>
      </c>
      <c r="K83" s="33">
        <f t="shared" si="1"/>
        <v>13057060</v>
      </c>
      <c r="L83" s="34">
        <v>0.85</v>
      </c>
      <c r="M83" s="29" t="s">
        <v>85</v>
      </c>
      <c r="N83" s="31" t="s">
        <v>628</v>
      </c>
      <c r="O83" s="29" t="s">
        <v>151</v>
      </c>
      <c r="P83" s="31" t="s">
        <v>62</v>
      </c>
      <c r="Q83" s="32" t="s">
        <v>167</v>
      </c>
      <c r="R83" s="29"/>
      <c r="S83" s="31" t="s">
        <v>465</v>
      </c>
    </row>
    <row r="84" spans="1:19" s="6" customFormat="1" ht="132" x14ac:dyDescent="0.25">
      <c r="A84" s="29">
        <v>4</v>
      </c>
      <c r="B84" s="48" t="s">
        <v>15</v>
      </c>
      <c r="C84" s="42" t="s">
        <v>16</v>
      </c>
      <c r="D84" s="48" t="s">
        <v>45</v>
      </c>
      <c r="E84" s="32" t="s">
        <v>769</v>
      </c>
      <c r="F84" s="94" t="s">
        <v>352</v>
      </c>
      <c r="G84" s="32" t="s">
        <v>168</v>
      </c>
      <c r="H84" s="38" t="s">
        <v>294</v>
      </c>
      <c r="I84" s="29" t="s">
        <v>4</v>
      </c>
      <c r="J84" s="133">
        <v>14680557</v>
      </c>
      <c r="K84" s="33">
        <f t="shared" si="1"/>
        <v>17271244</v>
      </c>
      <c r="L84" s="34">
        <v>0.85</v>
      </c>
      <c r="M84" s="29" t="s">
        <v>85</v>
      </c>
      <c r="N84" s="31" t="s">
        <v>169</v>
      </c>
      <c r="O84" s="31" t="s">
        <v>87</v>
      </c>
      <c r="P84" s="31" t="s">
        <v>62</v>
      </c>
      <c r="Q84" s="32" t="s">
        <v>170</v>
      </c>
      <c r="R84" s="29"/>
      <c r="S84" s="31" t="s">
        <v>465</v>
      </c>
    </row>
    <row r="85" spans="1:19" s="6" customFormat="1" ht="168" x14ac:dyDescent="0.25">
      <c r="A85" s="29">
        <v>4</v>
      </c>
      <c r="B85" s="48" t="s">
        <v>15</v>
      </c>
      <c r="C85" s="42" t="s">
        <v>16</v>
      </c>
      <c r="D85" s="48" t="s">
        <v>46</v>
      </c>
      <c r="E85" s="32" t="s">
        <v>746</v>
      </c>
      <c r="F85" s="94" t="s">
        <v>353</v>
      </c>
      <c r="G85" s="32" t="s">
        <v>171</v>
      </c>
      <c r="H85" s="38" t="s">
        <v>294</v>
      </c>
      <c r="I85" s="29" t="s">
        <v>288</v>
      </c>
      <c r="J85" s="133">
        <v>12575937</v>
      </c>
      <c r="K85" s="33">
        <f t="shared" si="1"/>
        <v>14795220</v>
      </c>
      <c r="L85" s="34">
        <v>0.85</v>
      </c>
      <c r="M85" s="29" t="s">
        <v>85</v>
      </c>
      <c r="N85" s="31" t="s">
        <v>629</v>
      </c>
      <c r="O85" s="31" t="s">
        <v>447</v>
      </c>
      <c r="P85" s="29" t="s">
        <v>448</v>
      </c>
      <c r="Q85" s="32" t="s">
        <v>540</v>
      </c>
      <c r="R85" s="29"/>
      <c r="S85" s="31" t="s">
        <v>446</v>
      </c>
    </row>
    <row r="86" spans="1:19" s="6" customFormat="1" ht="168" x14ac:dyDescent="0.25">
      <c r="A86" s="29">
        <v>4</v>
      </c>
      <c r="B86" s="48" t="s">
        <v>15</v>
      </c>
      <c r="C86" s="42" t="s">
        <v>16</v>
      </c>
      <c r="D86" s="48" t="s">
        <v>46</v>
      </c>
      <c r="E86" s="32" t="s">
        <v>746</v>
      </c>
      <c r="F86" s="94" t="s">
        <v>354</v>
      </c>
      <c r="G86" s="32" t="s">
        <v>172</v>
      </c>
      <c r="H86" s="38" t="s">
        <v>294</v>
      </c>
      <c r="I86" s="29" t="s">
        <v>288</v>
      </c>
      <c r="J86" s="133">
        <v>13757658</v>
      </c>
      <c r="K86" s="33">
        <f t="shared" si="1"/>
        <v>16185480</v>
      </c>
      <c r="L86" s="34">
        <v>0.85</v>
      </c>
      <c r="M86" s="29" t="s">
        <v>85</v>
      </c>
      <c r="N86" s="31" t="s">
        <v>296</v>
      </c>
      <c r="O86" s="31" t="s">
        <v>631</v>
      </c>
      <c r="P86" s="31" t="s">
        <v>62</v>
      </c>
      <c r="Q86" s="32" t="s">
        <v>541</v>
      </c>
      <c r="R86" s="29"/>
      <c r="S86" s="31" t="s">
        <v>446</v>
      </c>
    </row>
    <row r="87" spans="1:19" s="6" customFormat="1" ht="168" x14ac:dyDescent="0.25">
      <c r="A87" s="29">
        <v>4</v>
      </c>
      <c r="B87" s="48" t="s">
        <v>15</v>
      </c>
      <c r="C87" s="42" t="s">
        <v>16</v>
      </c>
      <c r="D87" s="48" t="s">
        <v>46</v>
      </c>
      <c r="E87" s="32" t="s">
        <v>746</v>
      </c>
      <c r="F87" s="94" t="s">
        <v>355</v>
      </c>
      <c r="G87" s="32" t="s">
        <v>397</v>
      </c>
      <c r="H87" s="31" t="s">
        <v>294</v>
      </c>
      <c r="I87" s="29" t="s">
        <v>288</v>
      </c>
      <c r="J87" s="133">
        <v>961350</v>
      </c>
      <c r="K87" s="33">
        <f t="shared" si="1"/>
        <v>1131000</v>
      </c>
      <c r="L87" s="34">
        <v>0.85</v>
      </c>
      <c r="M87" s="29" t="s">
        <v>85</v>
      </c>
      <c r="N87" s="31" t="s">
        <v>630</v>
      </c>
      <c r="O87" s="31" t="s">
        <v>177</v>
      </c>
      <c r="P87" s="31" t="s">
        <v>62</v>
      </c>
      <c r="Q87" s="32" t="s">
        <v>734</v>
      </c>
      <c r="R87" s="29"/>
      <c r="S87" s="31" t="s">
        <v>446</v>
      </c>
    </row>
    <row r="88" spans="1:19" s="6" customFormat="1" ht="168" x14ac:dyDescent="0.25">
      <c r="A88" s="29">
        <v>4</v>
      </c>
      <c r="B88" s="48" t="s">
        <v>15</v>
      </c>
      <c r="C88" s="42" t="s">
        <v>16</v>
      </c>
      <c r="D88" s="48" t="s">
        <v>46</v>
      </c>
      <c r="E88" s="32" t="s">
        <v>746</v>
      </c>
      <c r="F88" s="94" t="s">
        <v>356</v>
      </c>
      <c r="G88" s="32" t="s">
        <v>396</v>
      </c>
      <c r="H88" s="38" t="s">
        <v>294</v>
      </c>
      <c r="I88" s="29" t="s">
        <v>288</v>
      </c>
      <c r="J88" s="133">
        <v>443700</v>
      </c>
      <c r="K88" s="33">
        <f t="shared" si="1"/>
        <v>522000</v>
      </c>
      <c r="L88" s="34">
        <v>0.85</v>
      </c>
      <c r="M88" s="29" t="s">
        <v>85</v>
      </c>
      <c r="N88" s="31" t="s">
        <v>173</v>
      </c>
      <c r="O88" s="31" t="s">
        <v>174</v>
      </c>
      <c r="P88" s="29" t="s">
        <v>62</v>
      </c>
      <c r="Q88" s="32" t="s">
        <v>175</v>
      </c>
      <c r="R88" s="29"/>
      <c r="S88" s="31" t="s">
        <v>446</v>
      </c>
    </row>
    <row r="89" spans="1:19" s="6" customFormat="1" ht="168" x14ac:dyDescent="0.25">
      <c r="A89" s="29">
        <v>4</v>
      </c>
      <c r="B89" s="48" t="s">
        <v>15</v>
      </c>
      <c r="C89" s="42" t="s">
        <v>16</v>
      </c>
      <c r="D89" s="48" t="s">
        <v>46</v>
      </c>
      <c r="E89" s="32" t="s">
        <v>746</v>
      </c>
      <c r="F89" s="94" t="s">
        <v>743</v>
      </c>
      <c r="G89" s="32" t="s">
        <v>176</v>
      </c>
      <c r="H89" s="38" t="s">
        <v>294</v>
      </c>
      <c r="I89" s="29" t="s">
        <v>288</v>
      </c>
      <c r="J89" s="133">
        <v>14790000</v>
      </c>
      <c r="K89" s="33">
        <f t="shared" si="1"/>
        <v>17400000</v>
      </c>
      <c r="L89" s="34">
        <v>0.85</v>
      </c>
      <c r="M89" s="29" t="s">
        <v>85</v>
      </c>
      <c r="N89" s="31" t="s">
        <v>177</v>
      </c>
      <c r="O89" s="31" t="s">
        <v>178</v>
      </c>
      <c r="P89" s="31" t="s">
        <v>62</v>
      </c>
      <c r="Q89" s="32" t="s">
        <v>179</v>
      </c>
      <c r="R89" s="29"/>
      <c r="S89" s="31" t="s">
        <v>446</v>
      </c>
    </row>
    <row r="90" spans="1:19" s="6" customFormat="1" ht="168" x14ac:dyDescent="0.25">
      <c r="A90" s="29">
        <v>4</v>
      </c>
      <c r="B90" s="48" t="s">
        <v>15</v>
      </c>
      <c r="C90" s="42" t="s">
        <v>16</v>
      </c>
      <c r="D90" s="48" t="s">
        <v>46</v>
      </c>
      <c r="E90" s="32" t="s">
        <v>746</v>
      </c>
      <c r="F90" s="94" t="s">
        <v>744</v>
      </c>
      <c r="G90" s="32" t="s">
        <v>180</v>
      </c>
      <c r="H90" s="38" t="s">
        <v>294</v>
      </c>
      <c r="I90" s="29" t="s">
        <v>288</v>
      </c>
      <c r="J90" s="133">
        <v>5686755</v>
      </c>
      <c r="K90" s="33">
        <f t="shared" si="1"/>
        <v>6690300</v>
      </c>
      <c r="L90" s="34">
        <v>0.85</v>
      </c>
      <c r="M90" s="29" t="s">
        <v>85</v>
      </c>
      <c r="N90" s="31" t="s">
        <v>177</v>
      </c>
      <c r="O90" s="31" t="s">
        <v>181</v>
      </c>
      <c r="P90" s="31" t="s">
        <v>62</v>
      </c>
      <c r="Q90" s="32" t="s">
        <v>182</v>
      </c>
      <c r="R90" s="29"/>
      <c r="S90" s="31" t="s">
        <v>446</v>
      </c>
    </row>
    <row r="91" spans="1:19" s="6" customFormat="1" ht="168" x14ac:dyDescent="0.25">
      <c r="A91" s="29">
        <v>4</v>
      </c>
      <c r="B91" s="48" t="s">
        <v>15</v>
      </c>
      <c r="C91" s="42" t="s">
        <v>16</v>
      </c>
      <c r="D91" s="48" t="s">
        <v>46</v>
      </c>
      <c r="E91" s="32" t="s">
        <v>746</v>
      </c>
      <c r="F91" s="94" t="s">
        <v>745</v>
      </c>
      <c r="G91" s="32" t="s">
        <v>183</v>
      </c>
      <c r="H91" s="38" t="s">
        <v>294</v>
      </c>
      <c r="I91" s="29" t="s">
        <v>288</v>
      </c>
      <c r="J91" s="133">
        <v>2588250</v>
      </c>
      <c r="K91" s="33">
        <f t="shared" si="1"/>
        <v>3045000</v>
      </c>
      <c r="L91" s="34">
        <v>0.85</v>
      </c>
      <c r="M91" s="29" t="s">
        <v>85</v>
      </c>
      <c r="N91" s="31" t="s">
        <v>177</v>
      </c>
      <c r="O91" s="31" t="s">
        <v>633</v>
      </c>
      <c r="P91" s="31" t="s">
        <v>62</v>
      </c>
      <c r="Q91" s="32" t="s">
        <v>184</v>
      </c>
      <c r="R91" s="29"/>
      <c r="S91" s="31" t="s">
        <v>446</v>
      </c>
    </row>
    <row r="92" spans="1:19" s="6" customFormat="1" ht="144" x14ac:dyDescent="0.25">
      <c r="A92" s="29">
        <v>4</v>
      </c>
      <c r="B92" s="48" t="s">
        <v>17</v>
      </c>
      <c r="C92" s="42" t="s">
        <v>18</v>
      </c>
      <c r="D92" s="48" t="s">
        <v>56</v>
      </c>
      <c r="E92" s="32" t="s">
        <v>764</v>
      </c>
      <c r="F92" s="94" t="s">
        <v>357</v>
      </c>
      <c r="G92" s="32" t="s">
        <v>128</v>
      </c>
      <c r="H92" s="38" t="s">
        <v>294</v>
      </c>
      <c r="I92" s="29" t="s">
        <v>4</v>
      </c>
      <c r="J92" s="133">
        <v>3697500</v>
      </c>
      <c r="K92" s="33">
        <f t="shared" si="1"/>
        <v>4350000</v>
      </c>
      <c r="L92" s="34">
        <v>0.85</v>
      </c>
      <c r="M92" s="29" t="s">
        <v>108</v>
      </c>
      <c r="N92" s="31" t="s">
        <v>669</v>
      </c>
      <c r="O92" s="31" t="s">
        <v>634</v>
      </c>
      <c r="P92" s="29" t="s">
        <v>62</v>
      </c>
      <c r="Q92" s="32" t="s">
        <v>295</v>
      </c>
      <c r="R92" s="122"/>
      <c r="S92" s="31" t="s">
        <v>463</v>
      </c>
    </row>
    <row r="93" spans="1:19" s="6" customFormat="1" ht="144" x14ac:dyDescent="0.25">
      <c r="A93" s="29">
        <v>4</v>
      </c>
      <c r="B93" s="48" t="s">
        <v>17</v>
      </c>
      <c r="C93" s="42" t="s">
        <v>18</v>
      </c>
      <c r="D93" s="48" t="s">
        <v>56</v>
      </c>
      <c r="E93" s="32" t="s">
        <v>764</v>
      </c>
      <c r="F93" s="94" t="s">
        <v>358</v>
      </c>
      <c r="G93" s="32" t="s">
        <v>129</v>
      </c>
      <c r="H93" s="38" t="s">
        <v>294</v>
      </c>
      <c r="I93" s="29" t="s">
        <v>4</v>
      </c>
      <c r="J93" s="133">
        <v>1479000</v>
      </c>
      <c r="K93" s="33">
        <f t="shared" si="1"/>
        <v>1740000</v>
      </c>
      <c r="L93" s="34">
        <v>0.85</v>
      </c>
      <c r="M93" s="29" t="s">
        <v>108</v>
      </c>
      <c r="N93" s="31" t="s">
        <v>669</v>
      </c>
      <c r="O93" s="33" t="s">
        <v>635</v>
      </c>
      <c r="P93" s="29" t="s">
        <v>62</v>
      </c>
      <c r="Q93" s="36" t="s">
        <v>735</v>
      </c>
      <c r="R93" s="29"/>
      <c r="S93" s="31" t="s">
        <v>465</v>
      </c>
    </row>
    <row r="94" spans="1:19" s="6" customFormat="1" ht="144" x14ac:dyDescent="0.25">
      <c r="A94" s="29">
        <v>4</v>
      </c>
      <c r="B94" s="48" t="s">
        <v>17</v>
      </c>
      <c r="C94" s="42" t="s">
        <v>18</v>
      </c>
      <c r="D94" s="48" t="s">
        <v>56</v>
      </c>
      <c r="E94" s="32" t="s">
        <v>765</v>
      </c>
      <c r="F94" s="94" t="s">
        <v>359</v>
      </c>
      <c r="G94" s="32" t="s">
        <v>853</v>
      </c>
      <c r="H94" s="38" t="s">
        <v>294</v>
      </c>
      <c r="I94" s="29" t="s">
        <v>4</v>
      </c>
      <c r="J94" s="133">
        <v>14790000</v>
      </c>
      <c r="K94" s="33">
        <f t="shared" si="1"/>
        <v>17400000</v>
      </c>
      <c r="L94" s="40">
        <v>0.85</v>
      </c>
      <c r="M94" s="29" t="s">
        <v>108</v>
      </c>
      <c r="N94" s="29" t="s">
        <v>130</v>
      </c>
      <c r="O94" s="29" t="s">
        <v>75</v>
      </c>
      <c r="P94" s="29" t="s">
        <v>62</v>
      </c>
      <c r="Q94" s="32" t="s">
        <v>131</v>
      </c>
      <c r="R94" s="31"/>
      <c r="S94" s="31" t="s">
        <v>465</v>
      </c>
    </row>
    <row r="95" spans="1:19" s="6" customFormat="1" ht="144" x14ac:dyDescent="0.25">
      <c r="A95" s="29">
        <v>4</v>
      </c>
      <c r="B95" s="48" t="s">
        <v>17</v>
      </c>
      <c r="C95" s="42" t="s">
        <v>18</v>
      </c>
      <c r="D95" s="48" t="s">
        <v>56</v>
      </c>
      <c r="E95" s="32" t="s">
        <v>764</v>
      </c>
      <c r="F95" s="94" t="s">
        <v>360</v>
      </c>
      <c r="G95" s="32" t="s">
        <v>854</v>
      </c>
      <c r="H95" s="38" t="s">
        <v>294</v>
      </c>
      <c r="I95" s="29" t="s">
        <v>4</v>
      </c>
      <c r="J95" s="133">
        <v>3279958</v>
      </c>
      <c r="K95" s="33">
        <f t="shared" si="1"/>
        <v>3858774</v>
      </c>
      <c r="L95" s="40">
        <v>0.85</v>
      </c>
      <c r="M95" s="31" t="s">
        <v>108</v>
      </c>
      <c r="N95" s="31" t="s">
        <v>132</v>
      </c>
      <c r="O95" s="29" t="s">
        <v>75</v>
      </c>
      <c r="P95" s="31" t="s">
        <v>62</v>
      </c>
      <c r="Q95" s="32" t="s">
        <v>573</v>
      </c>
      <c r="R95" s="31"/>
      <c r="S95" s="31" t="s">
        <v>463</v>
      </c>
    </row>
    <row r="96" spans="1:19" s="6" customFormat="1" ht="144" x14ac:dyDescent="0.25">
      <c r="A96" s="29">
        <v>4</v>
      </c>
      <c r="B96" s="48" t="s">
        <v>17</v>
      </c>
      <c r="C96" s="42" t="s">
        <v>18</v>
      </c>
      <c r="D96" s="48" t="s">
        <v>56</v>
      </c>
      <c r="E96" s="32" t="s">
        <v>764</v>
      </c>
      <c r="F96" s="94" t="s">
        <v>361</v>
      </c>
      <c r="G96" s="32" t="s">
        <v>856</v>
      </c>
      <c r="H96" s="38" t="s">
        <v>294</v>
      </c>
      <c r="I96" s="29" t="s">
        <v>4</v>
      </c>
      <c r="J96" s="133">
        <v>67748895</v>
      </c>
      <c r="K96" s="33">
        <f t="shared" si="1"/>
        <v>79704582</v>
      </c>
      <c r="L96" s="40">
        <v>0.85</v>
      </c>
      <c r="M96" s="31" t="s">
        <v>108</v>
      </c>
      <c r="N96" s="31" t="s">
        <v>670</v>
      </c>
      <c r="O96" s="29" t="s">
        <v>75</v>
      </c>
      <c r="P96" s="31" t="s">
        <v>62</v>
      </c>
      <c r="Q96" s="32" t="s">
        <v>564</v>
      </c>
      <c r="R96" s="31"/>
      <c r="S96" s="31" t="s">
        <v>463</v>
      </c>
    </row>
    <row r="97" spans="1:19" s="6" customFormat="1" ht="144" x14ac:dyDescent="0.25">
      <c r="A97" s="29">
        <v>4</v>
      </c>
      <c r="B97" s="48" t="s">
        <v>17</v>
      </c>
      <c r="C97" s="42" t="s">
        <v>18</v>
      </c>
      <c r="D97" s="48" t="s">
        <v>56</v>
      </c>
      <c r="E97" s="32" t="s">
        <v>764</v>
      </c>
      <c r="F97" s="94" t="s">
        <v>362</v>
      </c>
      <c r="G97" s="32" t="s">
        <v>857</v>
      </c>
      <c r="H97" s="38" t="s">
        <v>294</v>
      </c>
      <c r="I97" s="29" t="s">
        <v>4</v>
      </c>
      <c r="J97" s="133">
        <v>40571663</v>
      </c>
      <c r="K97" s="33">
        <f t="shared" si="1"/>
        <v>47731368</v>
      </c>
      <c r="L97" s="40">
        <v>0.85</v>
      </c>
      <c r="M97" s="31" t="s">
        <v>108</v>
      </c>
      <c r="N97" s="31" t="s">
        <v>632</v>
      </c>
      <c r="O97" s="31" t="s">
        <v>850</v>
      </c>
      <c r="P97" s="31" t="s">
        <v>62</v>
      </c>
      <c r="Q97" s="32" t="s">
        <v>858</v>
      </c>
      <c r="R97" s="31"/>
      <c r="S97" s="31" t="s">
        <v>505</v>
      </c>
    </row>
    <row r="98" spans="1:19" s="6" customFormat="1" ht="144" x14ac:dyDescent="0.25">
      <c r="A98" s="35">
        <v>4</v>
      </c>
      <c r="B98" s="60" t="s">
        <v>17</v>
      </c>
      <c r="C98" s="39" t="s">
        <v>18</v>
      </c>
      <c r="D98" s="60" t="s">
        <v>56</v>
      </c>
      <c r="E98" s="32" t="s">
        <v>764</v>
      </c>
      <c r="F98" s="99" t="s">
        <v>363</v>
      </c>
      <c r="G98" s="36" t="s">
        <v>219</v>
      </c>
      <c r="H98" s="38" t="s">
        <v>294</v>
      </c>
      <c r="I98" s="35" t="s">
        <v>4</v>
      </c>
      <c r="J98" s="133">
        <v>25882500</v>
      </c>
      <c r="K98" s="33">
        <f t="shared" si="1"/>
        <v>30450000</v>
      </c>
      <c r="L98" s="40">
        <v>0.85</v>
      </c>
      <c r="M98" s="45" t="s">
        <v>149</v>
      </c>
      <c r="N98" s="38" t="s">
        <v>220</v>
      </c>
      <c r="O98" s="35" t="s">
        <v>64</v>
      </c>
      <c r="P98" s="35" t="s">
        <v>80</v>
      </c>
      <c r="Q98" s="36" t="s">
        <v>511</v>
      </c>
      <c r="R98" s="35"/>
      <c r="S98" s="38" t="s">
        <v>610</v>
      </c>
    </row>
    <row r="99" spans="1:19" s="6" customFormat="1" ht="144" x14ac:dyDescent="0.25">
      <c r="A99" s="35">
        <v>4</v>
      </c>
      <c r="B99" s="60" t="s">
        <v>17</v>
      </c>
      <c r="C99" s="39" t="s">
        <v>18</v>
      </c>
      <c r="D99" s="60" t="s">
        <v>56</v>
      </c>
      <c r="E99" s="32" t="s">
        <v>764</v>
      </c>
      <c r="F99" s="99" t="s">
        <v>440</v>
      </c>
      <c r="G99" s="36" t="s">
        <v>417</v>
      </c>
      <c r="H99" s="38" t="s">
        <v>294</v>
      </c>
      <c r="I99" s="35" t="s">
        <v>4</v>
      </c>
      <c r="J99" s="133">
        <v>28126500</v>
      </c>
      <c r="K99" s="33">
        <f t="shared" si="1"/>
        <v>33090000</v>
      </c>
      <c r="L99" s="40">
        <v>0.85</v>
      </c>
      <c r="M99" s="31" t="s">
        <v>108</v>
      </c>
      <c r="N99" s="38" t="s">
        <v>122</v>
      </c>
      <c r="O99" s="38" t="s">
        <v>123</v>
      </c>
      <c r="P99" s="35" t="s">
        <v>80</v>
      </c>
      <c r="Q99" s="36" t="s">
        <v>418</v>
      </c>
      <c r="R99" s="29"/>
      <c r="S99" s="31" t="s">
        <v>562</v>
      </c>
    </row>
    <row r="100" spans="1:19" s="6" customFormat="1" ht="228" x14ac:dyDescent="0.25">
      <c r="A100" s="29">
        <v>4</v>
      </c>
      <c r="B100" s="48" t="s">
        <v>17</v>
      </c>
      <c r="C100" s="42" t="s">
        <v>18</v>
      </c>
      <c r="D100" s="48" t="s">
        <v>47</v>
      </c>
      <c r="E100" s="32" t="s">
        <v>578</v>
      </c>
      <c r="F100" s="94" t="s">
        <v>364</v>
      </c>
      <c r="G100" s="32" t="s">
        <v>859</v>
      </c>
      <c r="H100" s="38" t="s">
        <v>294</v>
      </c>
      <c r="I100" s="29" t="s">
        <v>288</v>
      </c>
      <c r="J100" s="133">
        <v>5205488</v>
      </c>
      <c r="K100" s="33">
        <f t="shared" si="1"/>
        <v>6124104</v>
      </c>
      <c r="L100" s="40">
        <v>0.85</v>
      </c>
      <c r="M100" s="31" t="s">
        <v>108</v>
      </c>
      <c r="N100" s="31" t="s">
        <v>130</v>
      </c>
      <c r="O100" s="31" t="s">
        <v>75</v>
      </c>
      <c r="P100" s="31" t="s">
        <v>62</v>
      </c>
      <c r="Q100" s="32" t="s">
        <v>133</v>
      </c>
      <c r="R100" s="31"/>
      <c r="S100" s="31" t="s">
        <v>505</v>
      </c>
    </row>
    <row r="101" spans="1:19" s="6" customFormat="1" ht="163.9" customHeight="1" x14ac:dyDescent="0.25">
      <c r="A101" s="29">
        <v>4</v>
      </c>
      <c r="B101" s="48" t="s">
        <v>17</v>
      </c>
      <c r="C101" s="42" t="s">
        <v>18</v>
      </c>
      <c r="D101" s="48" t="s">
        <v>47</v>
      </c>
      <c r="E101" s="32" t="s">
        <v>578</v>
      </c>
      <c r="F101" s="94" t="s">
        <v>365</v>
      </c>
      <c r="G101" s="32" t="s">
        <v>860</v>
      </c>
      <c r="H101" s="38" t="s">
        <v>294</v>
      </c>
      <c r="I101" s="29" t="s">
        <v>288</v>
      </c>
      <c r="J101" s="133">
        <v>41968474</v>
      </c>
      <c r="K101" s="33">
        <f t="shared" si="1"/>
        <v>49374675</v>
      </c>
      <c r="L101" s="40">
        <v>0.85</v>
      </c>
      <c r="M101" s="31" t="s">
        <v>108</v>
      </c>
      <c r="N101" s="31" t="s">
        <v>134</v>
      </c>
      <c r="O101" s="31" t="s">
        <v>642</v>
      </c>
      <c r="P101" s="31" t="s">
        <v>62</v>
      </c>
      <c r="Q101" s="32" t="s">
        <v>689</v>
      </c>
      <c r="R101" s="31"/>
      <c r="S101" s="31" t="s">
        <v>505</v>
      </c>
    </row>
    <row r="102" spans="1:19" s="6" customFormat="1" ht="228" customHeight="1" x14ac:dyDescent="0.25">
      <c r="A102" s="29">
        <v>4</v>
      </c>
      <c r="B102" s="48" t="s">
        <v>17</v>
      </c>
      <c r="C102" s="42" t="s">
        <v>18</v>
      </c>
      <c r="D102" s="48" t="s">
        <v>47</v>
      </c>
      <c r="E102" s="32" t="s">
        <v>578</v>
      </c>
      <c r="F102" s="94" t="s">
        <v>366</v>
      </c>
      <c r="G102" s="32" t="s">
        <v>861</v>
      </c>
      <c r="H102" s="38" t="s">
        <v>294</v>
      </c>
      <c r="I102" s="29" t="s">
        <v>288</v>
      </c>
      <c r="J102" s="133">
        <v>38376901</v>
      </c>
      <c r="K102" s="33">
        <f t="shared" si="1"/>
        <v>45149295</v>
      </c>
      <c r="L102" s="40">
        <v>0.85</v>
      </c>
      <c r="M102" s="31" t="s">
        <v>108</v>
      </c>
      <c r="N102" s="31" t="s">
        <v>135</v>
      </c>
      <c r="O102" s="31" t="s">
        <v>565</v>
      </c>
      <c r="P102" s="31" t="s">
        <v>62</v>
      </c>
      <c r="Q102" s="32" t="s">
        <v>690</v>
      </c>
      <c r="R102" s="31"/>
      <c r="S102" s="31" t="s">
        <v>463</v>
      </c>
    </row>
    <row r="103" spans="1:19" s="6" customFormat="1" ht="228" x14ac:dyDescent="0.25">
      <c r="A103" s="29">
        <v>4</v>
      </c>
      <c r="B103" s="48" t="s">
        <v>17</v>
      </c>
      <c r="C103" s="42" t="s">
        <v>18</v>
      </c>
      <c r="D103" s="48" t="s">
        <v>47</v>
      </c>
      <c r="E103" s="32" t="s">
        <v>578</v>
      </c>
      <c r="F103" s="94" t="s">
        <v>367</v>
      </c>
      <c r="G103" s="32" t="s">
        <v>672</v>
      </c>
      <c r="H103" s="38" t="s">
        <v>294</v>
      </c>
      <c r="I103" s="29" t="s">
        <v>288</v>
      </c>
      <c r="J103" s="133">
        <v>3803235</v>
      </c>
      <c r="K103" s="133">
        <f t="shared" si="1"/>
        <v>4474394</v>
      </c>
      <c r="L103" s="40">
        <v>0.85</v>
      </c>
      <c r="M103" s="31" t="s">
        <v>108</v>
      </c>
      <c r="N103" s="31" t="s">
        <v>108</v>
      </c>
      <c r="O103" s="31" t="s">
        <v>643</v>
      </c>
      <c r="P103" s="31" t="s">
        <v>62</v>
      </c>
      <c r="Q103" s="32" t="s">
        <v>691</v>
      </c>
      <c r="R103" s="31"/>
      <c r="S103" s="31" t="s">
        <v>465</v>
      </c>
    </row>
    <row r="104" spans="1:19" s="6" customFormat="1" ht="228" x14ac:dyDescent="0.25">
      <c r="A104" s="29">
        <v>4</v>
      </c>
      <c r="B104" s="48" t="s">
        <v>17</v>
      </c>
      <c r="C104" s="42" t="s">
        <v>18</v>
      </c>
      <c r="D104" s="48" t="s">
        <v>47</v>
      </c>
      <c r="E104" s="32" t="s">
        <v>578</v>
      </c>
      <c r="F104" s="94" t="s">
        <v>368</v>
      </c>
      <c r="G104" s="32" t="s">
        <v>673</v>
      </c>
      <c r="H104" s="38" t="s">
        <v>294</v>
      </c>
      <c r="I104" s="29" t="s">
        <v>288</v>
      </c>
      <c r="J104" s="133">
        <v>5810265</v>
      </c>
      <c r="K104" s="133">
        <f t="shared" si="1"/>
        <v>6835606</v>
      </c>
      <c r="L104" s="40">
        <v>0.85</v>
      </c>
      <c r="M104" s="31" t="s">
        <v>108</v>
      </c>
      <c r="N104" s="31" t="s">
        <v>108</v>
      </c>
      <c r="O104" s="31" t="s">
        <v>644</v>
      </c>
      <c r="P104" s="31" t="s">
        <v>62</v>
      </c>
      <c r="Q104" s="32" t="s">
        <v>566</v>
      </c>
      <c r="R104" s="123" t="s">
        <v>877</v>
      </c>
      <c r="S104" s="31" t="s">
        <v>791</v>
      </c>
    </row>
    <row r="105" spans="1:19" s="6" customFormat="1" ht="228" x14ac:dyDescent="0.25">
      <c r="A105" s="29">
        <v>4</v>
      </c>
      <c r="B105" s="48" t="s">
        <v>17</v>
      </c>
      <c r="C105" s="42" t="s">
        <v>18</v>
      </c>
      <c r="D105" s="48" t="s">
        <v>47</v>
      </c>
      <c r="E105" s="32" t="s">
        <v>578</v>
      </c>
      <c r="F105" s="94" t="s">
        <v>369</v>
      </c>
      <c r="G105" s="32" t="s">
        <v>136</v>
      </c>
      <c r="H105" s="38" t="s">
        <v>294</v>
      </c>
      <c r="I105" s="29" t="s">
        <v>288</v>
      </c>
      <c r="J105" s="133">
        <v>739500</v>
      </c>
      <c r="K105" s="33">
        <f t="shared" si="1"/>
        <v>870000</v>
      </c>
      <c r="L105" s="40">
        <v>0.85</v>
      </c>
      <c r="M105" s="31" t="s">
        <v>108</v>
      </c>
      <c r="N105" s="31" t="s">
        <v>645</v>
      </c>
      <c r="O105" s="31" t="s">
        <v>64</v>
      </c>
      <c r="P105" s="31" t="s">
        <v>62</v>
      </c>
      <c r="Q105" s="32" t="s">
        <v>137</v>
      </c>
      <c r="R105" s="31"/>
      <c r="S105" s="31" t="s">
        <v>463</v>
      </c>
    </row>
    <row r="106" spans="1:19" s="6" customFormat="1" ht="228" x14ac:dyDescent="0.25">
      <c r="A106" s="29">
        <v>4</v>
      </c>
      <c r="B106" s="48" t="s">
        <v>17</v>
      </c>
      <c r="C106" s="42" t="s">
        <v>18</v>
      </c>
      <c r="D106" s="48" t="s">
        <v>47</v>
      </c>
      <c r="E106" s="32" t="s">
        <v>578</v>
      </c>
      <c r="F106" s="94" t="s">
        <v>370</v>
      </c>
      <c r="G106" s="32" t="s">
        <v>138</v>
      </c>
      <c r="H106" s="38" t="s">
        <v>294</v>
      </c>
      <c r="I106" s="29" t="s">
        <v>288</v>
      </c>
      <c r="J106" s="133">
        <v>2911964</v>
      </c>
      <c r="K106" s="33">
        <f t="shared" si="1"/>
        <v>3425840</v>
      </c>
      <c r="L106" s="40">
        <v>0.85</v>
      </c>
      <c r="M106" s="31" t="s">
        <v>108</v>
      </c>
      <c r="N106" s="31" t="s">
        <v>122</v>
      </c>
      <c r="O106" s="31" t="s">
        <v>122</v>
      </c>
      <c r="P106" s="31" t="s">
        <v>62</v>
      </c>
      <c r="Q106" s="32" t="s">
        <v>139</v>
      </c>
      <c r="R106" s="31"/>
      <c r="S106" s="31" t="s">
        <v>462</v>
      </c>
    </row>
    <row r="107" spans="1:19" s="6" customFormat="1" ht="216" x14ac:dyDescent="0.25">
      <c r="A107" s="29">
        <v>4</v>
      </c>
      <c r="B107" s="48" t="s">
        <v>17</v>
      </c>
      <c r="C107" s="42" t="s">
        <v>18</v>
      </c>
      <c r="D107" s="48" t="s">
        <v>47</v>
      </c>
      <c r="E107" s="32" t="s">
        <v>756</v>
      </c>
      <c r="F107" s="94" t="s">
        <v>371</v>
      </c>
      <c r="G107" s="32" t="s">
        <v>140</v>
      </c>
      <c r="H107" s="38" t="s">
        <v>294</v>
      </c>
      <c r="I107" s="29" t="s">
        <v>288</v>
      </c>
      <c r="J107" s="133">
        <v>621180</v>
      </c>
      <c r="K107" s="33">
        <f t="shared" si="1"/>
        <v>730800</v>
      </c>
      <c r="L107" s="40">
        <v>0.85</v>
      </c>
      <c r="M107" s="31" t="s">
        <v>108</v>
      </c>
      <c r="N107" s="31" t="s">
        <v>122</v>
      </c>
      <c r="O107" s="31" t="s">
        <v>122</v>
      </c>
      <c r="P107" s="31" t="s">
        <v>80</v>
      </c>
      <c r="Q107" s="32" t="s">
        <v>567</v>
      </c>
      <c r="R107" s="31"/>
      <c r="S107" s="31" t="s">
        <v>465</v>
      </c>
    </row>
    <row r="108" spans="1:19" s="6" customFormat="1" ht="216" customHeight="1" x14ac:dyDescent="0.25">
      <c r="A108" s="29">
        <v>4</v>
      </c>
      <c r="B108" s="48" t="s">
        <v>17</v>
      </c>
      <c r="C108" s="42" t="s">
        <v>18</v>
      </c>
      <c r="D108" s="48" t="s">
        <v>47</v>
      </c>
      <c r="E108" s="32" t="s">
        <v>756</v>
      </c>
      <c r="F108" s="94" t="s">
        <v>372</v>
      </c>
      <c r="G108" s="32" t="s">
        <v>141</v>
      </c>
      <c r="H108" s="38">
        <v>1</v>
      </c>
      <c r="I108" s="29" t="s">
        <v>288</v>
      </c>
      <c r="J108" s="133">
        <v>12239650</v>
      </c>
      <c r="K108" s="33">
        <f t="shared" si="1"/>
        <v>14399588</v>
      </c>
      <c r="L108" s="40">
        <v>0.85</v>
      </c>
      <c r="M108" s="31" t="s">
        <v>108</v>
      </c>
      <c r="N108" s="31" t="s">
        <v>862</v>
      </c>
      <c r="O108" s="38" t="s">
        <v>646</v>
      </c>
      <c r="P108" s="29" t="s">
        <v>62</v>
      </c>
      <c r="Q108" s="32" t="s">
        <v>867</v>
      </c>
      <c r="R108" s="31"/>
      <c r="S108" s="31" t="s">
        <v>462</v>
      </c>
    </row>
    <row r="109" spans="1:19" s="6" customFormat="1" ht="216" customHeight="1" x14ac:dyDescent="0.25">
      <c r="A109" s="29">
        <v>4</v>
      </c>
      <c r="B109" s="48" t="s">
        <v>17</v>
      </c>
      <c r="C109" s="42" t="s">
        <v>18</v>
      </c>
      <c r="D109" s="48" t="s">
        <v>47</v>
      </c>
      <c r="E109" s="32" t="s">
        <v>756</v>
      </c>
      <c r="F109" s="94" t="s">
        <v>372</v>
      </c>
      <c r="G109" s="32" t="s">
        <v>141</v>
      </c>
      <c r="H109" s="38">
        <v>2</v>
      </c>
      <c r="I109" s="29" t="s">
        <v>288</v>
      </c>
      <c r="J109" s="133">
        <v>1275000</v>
      </c>
      <c r="K109" s="33">
        <f t="shared" si="1"/>
        <v>1500000</v>
      </c>
      <c r="L109" s="40">
        <v>0.85</v>
      </c>
      <c r="M109" s="31" t="s">
        <v>108</v>
      </c>
      <c r="N109" s="31" t="s">
        <v>863</v>
      </c>
      <c r="O109" s="38" t="s">
        <v>865</v>
      </c>
      <c r="P109" s="29" t="s">
        <v>80</v>
      </c>
      <c r="Q109" s="32" t="s">
        <v>868</v>
      </c>
      <c r="R109" s="31"/>
      <c r="S109" s="31" t="s">
        <v>870</v>
      </c>
    </row>
    <row r="110" spans="1:19" s="6" customFormat="1" ht="216" customHeight="1" x14ac:dyDescent="0.25">
      <c r="A110" s="29">
        <v>4</v>
      </c>
      <c r="B110" s="48" t="s">
        <v>17</v>
      </c>
      <c r="C110" s="42" t="s">
        <v>18</v>
      </c>
      <c r="D110" s="48" t="s">
        <v>47</v>
      </c>
      <c r="E110" s="32" t="s">
        <v>756</v>
      </c>
      <c r="F110" s="94" t="s">
        <v>372</v>
      </c>
      <c r="G110" s="32" t="s">
        <v>141</v>
      </c>
      <c r="H110" s="38">
        <v>3</v>
      </c>
      <c r="I110" s="29" t="s">
        <v>288</v>
      </c>
      <c r="J110" s="133">
        <v>3272500</v>
      </c>
      <c r="K110" s="33">
        <f t="shared" si="1"/>
        <v>3850000</v>
      </c>
      <c r="L110" s="40">
        <v>0.85</v>
      </c>
      <c r="M110" s="31" t="s">
        <v>108</v>
      </c>
      <c r="N110" s="31" t="s">
        <v>864</v>
      </c>
      <c r="O110" s="38" t="s">
        <v>866</v>
      </c>
      <c r="P110" s="29" t="s">
        <v>62</v>
      </c>
      <c r="Q110" s="32" t="s">
        <v>869</v>
      </c>
      <c r="R110" s="31"/>
      <c r="S110" s="31" t="s">
        <v>462</v>
      </c>
    </row>
    <row r="111" spans="1:19" s="6" customFormat="1" ht="216" x14ac:dyDescent="0.25">
      <c r="A111" s="29">
        <v>4</v>
      </c>
      <c r="B111" s="48" t="s">
        <v>17</v>
      </c>
      <c r="C111" s="42" t="s">
        <v>18</v>
      </c>
      <c r="D111" s="48" t="s">
        <v>47</v>
      </c>
      <c r="E111" s="32" t="s">
        <v>756</v>
      </c>
      <c r="F111" s="94" t="s">
        <v>568</v>
      </c>
      <c r="G111" s="32" t="s">
        <v>124</v>
      </c>
      <c r="H111" s="38" t="s">
        <v>294</v>
      </c>
      <c r="I111" s="29" t="s">
        <v>288</v>
      </c>
      <c r="J111" s="133">
        <v>12016875</v>
      </c>
      <c r="K111" s="33">
        <f t="shared" si="1"/>
        <v>14137500</v>
      </c>
      <c r="L111" s="40">
        <v>0.85</v>
      </c>
      <c r="M111" s="31" t="s">
        <v>108</v>
      </c>
      <c r="N111" s="31" t="s">
        <v>122</v>
      </c>
      <c r="O111" s="31" t="s">
        <v>125</v>
      </c>
      <c r="P111" s="31" t="s">
        <v>80</v>
      </c>
      <c r="Q111" s="32" t="s">
        <v>420</v>
      </c>
      <c r="R111" s="31"/>
      <c r="S111" s="31" t="s">
        <v>463</v>
      </c>
    </row>
    <row r="112" spans="1:19" s="6" customFormat="1" ht="216" x14ac:dyDescent="0.25">
      <c r="A112" s="29">
        <v>4</v>
      </c>
      <c r="B112" s="48" t="s">
        <v>17</v>
      </c>
      <c r="C112" s="42" t="s">
        <v>18</v>
      </c>
      <c r="D112" s="48" t="s">
        <v>47</v>
      </c>
      <c r="E112" s="32" t="s">
        <v>756</v>
      </c>
      <c r="F112" s="94" t="s">
        <v>569</v>
      </c>
      <c r="G112" s="32" t="s">
        <v>419</v>
      </c>
      <c r="H112" s="38" t="s">
        <v>294</v>
      </c>
      <c r="I112" s="29" t="s">
        <v>288</v>
      </c>
      <c r="J112" s="133">
        <v>22185000</v>
      </c>
      <c r="K112" s="33">
        <f t="shared" si="1"/>
        <v>26100000</v>
      </c>
      <c r="L112" s="40">
        <v>0.85</v>
      </c>
      <c r="M112" s="31" t="s">
        <v>108</v>
      </c>
      <c r="N112" s="31" t="s">
        <v>122</v>
      </c>
      <c r="O112" s="31" t="s">
        <v>123</v>
      </c>
      <c r="P112" s="31" t="s">
        <v>80</v>
      </c>
      <c r="Q112" s="32" t="s">
        <v>421</v>
      </c>
      <c r="R112" s="31"/>
      <c r="S112" s="31" t="s">
        <v>562</v>
      </c>
    </row>
    <row r="113" spans="1:19" s="6" customFormat="1" ht="288" x14ac:dyDescent="0.25">
      <c r="A113" s="29">
        <v>4</v>
      </c>
      <c r="B113" s="48" t="s">
        <v>17</v>
      </c>
      <c r="C113" s="42" t="s">
        <v>18</v>
      </c>
      <c r="D113" s="48" t="s">
        <v>48</v>
      </c>
      <c r="E113" s="32" t="s">
        <v>757</v>
      </c>
      <c r="F113" s="94" t="s">
        <v>373</v>
      </c>
      <c r="G113" s="32" t="s">
        <v>142</v>
      </c>
      <c r="H113" s="38" t="s">
        <v>294</v>
      </c>
      <c r="I113" s="29" t="s">
        <v>288</v>
      </c>
      <c r="J113" s="133">
        <v>19966500</v>
      </c>
      <c r="K113" s="33">
        <f t="shared" si="1"/>
        <v>23490000</v>
      </c>
      <c r="L113" s="40">
        <v>0.85</v>
      </c>
      <c r="M113" s="29" t="s">
        <v>108</v>
      </c>
      <c r="N113" s="31" t="s">
        <v>652</v>
      </c>
      <c r="O113" s="29" t="s">
        <v>130</v>
      </c>
      <c r="P113" s="29" t="s">
        <v>62</v>
      </c>
      <c r="Q113" s="121" t="s">
        <v>871</v>
      </c>
      <c r="R113" s="29"/>
      <c r="S113" s="29" t="s">
        <v>463</v>
      </c>
    </row>
    <row r="114" spans="1:19" s="6" customFormat="1" ht="288" x14ac:dyDescent="0.25">
      <c r="A114" s="29">
        <v>4</v>
      </c>
      <c r="B114" s="48" t="s">
        <v>17</v>
      </c>
      <c r="C114" s="42" t="s">
        <v>18</v>
      </c>
      <c r="D114" s="48" t="s">
        <v>48</v>
      </c>
      <c r="E114" s="32" t="s">
        <v>757</v>
      </c>
      <c r="F114" s="94" t="s">
        <v>374</v>
      </c>
      <c r="G114" s="32" t="s">
        <v>143</v>
      </c>
      <c r="H114" s="38" t="s">
        <v>294</v>
      </c>
      <c r="I114" s="29" t="s">
        <v>288</v>
      </c>
      <c r="J114" s="133">
        <v>19596750</v>
      </c>
      <c r="K114" s="33">
        <f t="shared" si="1"/>
        <v>23055000</v>
      </c>
      <c r="L114" s="40">
        <v>0.85</v>
      </c>
      <c r="M114" s="29" t="s">
        <v>108</v>
      </c>
      <c r="N114" s="29" t="s">
        <v>130</v>
      </c>
      <c r="O114" s="63" t="s">
        <v>570</v>
      </c>
      <c r="P114" s="31" t="s">
        <v>80</v>
      </c>
      <c r="Q114" s="32" t="s">
        <v>692</v>
      </c>
      <c r="R114" s="29"/>
      <c r="S114" s="29" t="s">
        <v>465</v>
      </c>
    </row>
    <row r="115" spans="1:19" s="6" customFormat="1" ht="288" x14ac:dyDescent="0.25">
      <c r="A115" s="29">
        <v>4</v>
      </c>
      <c r="B115" s="48" t="s">
        <v>17</v>
      </c>
      <c r="C115" s="42" t="s">
        <v>18</v>
      </c>
      <c r="D115" s="48" t="s">
        <v>48</v>
      </c>
      <c r="E115" s="32" t="s">
        <v>757</v>
      </c>
      <c r="F115" s="96" t="s">
        <v>487</v>
      </c>
      <c r="G115" s="32" t="s">
        <v>480</v>
      </c>
      <c r="H115" s="38" t="s">
        <v>294</v>
      </c>
      <c r="I115" s="29" t="s">
        <v>288</v>
      </c>
      <c r="J115" s="133">
        <v>1775148</v>
      </c>
      <c r="K115" s="33">
        <f t="shared" si="1"/>
        <v>2088409</v>
      </c>
      <c r="L115" s="40">
        <v>0.85</v>
      </c>
      <c r="M115" s="31" t="s">
        <v>104</v>
      </c>
      <c r="N115" s="31" t="s">
        <v>483</v>
      </c>
      <c r="O115" s="31" t="s">
        <v>484</v>
      </c>
      <c r="P115" s="31" t="s">
        <v>62</v>
      </c>
      <c r="Q115" s="32" t="s">
        <v>485</v>
      </c>
      <c r="R115" s="31"/>
      <c r="S115" s="113" t="s">
        <v>463</v>
      </c>
    </row>
    <row r="116" spans="1:19" s="6" customFormat="1" ht="288" x14ac:dyDescent="0.25">
      <c r="A116" s="29">
        <v>4</v>
      </c>
      <c r="B116" s="48" t="s">
        <v>17</v>
      </c>
      <c r="C116" s="42" t="s">
        <v>18</v>
      </c>
      <c r="D116" s="48" t="s">
        <v>48</v>
      </c>
      <c r="E116" s="32" t="s">
        <v>758</v>
      </c>
      <c r="F116" s="94" t="s">
        <v>572</v>
      </c>
      <c r="G116" s="32" t="s">
        <v>144</v>
      </c>
      <c r="H116" s="38" t="s">
        <v>294</v>
      </c>
      <c r="I116" s="29" t="s">
        <v>288</v>
      </c>
      <c r="J116" s="133">
        <v>5546250</v>
      </c>
      <c r="K116" s="33">
        <f t="shared" si="1"/>
        <v>6525000</v>
      </c>
      <c r="L116" s="40">
        <v>0.85</v>
      </c>
      <c r="M116" s="29" t="s">
        <v>108</v>
      </c>
      <c r="N116" s="31" t="s">
        <v>647</v>
      </c>
      <c r="O116" s="29" t="s">
        <v>571</v>
      </c>
      <c r="P116" s="29" t="s">
        <v>62</v>
      </c>
      <c r="Q116" s="32" t="s">
        <v>145</v>
      </c>
      <c r="R116" s="29"/>
      <c r="S116" s="31" t="s">
        <v>463</v>
      </c>
    </row>
    <row r="117" spans="1:19" s="12" customFormat="1" ht="228" x14ac:dyDescent="0.25">
      <c r="A117" s="29">
        <v>4</v>
      </c>
      <c r="B117" s="48" t="s">
        <v>17</v>
      </c>
      <c r="C117" s="42" t="s">
        <v>18</v>
      </c>
      <c r="D117" s="48" t="s">
        <v>49</v>
      </c>
      <c r="E117" s="32" t="s">
        <v>579</v>
      </c>
      <c r="F117" s="94" t="s">
        <v>375</v>
      </c>
      <c r="G117" s="32" t="s">
        <v>751</v>
      </c>
      <c r="H117" s="38">
        <v>1</v>
      </c>
      <c r="I117" s="29" t="s">
        <v>288</v>
      </c>
      <c r="J117" s="133">
        <v>12495000</v>
      </c>
      <c r="K117" s="33">
        <f t="shared" si="1"/>
        <v>14700000</v>
      </c>
      <c r="L117" s="40">
        <v>0.85</v>
      </c>
      <c r="M117" s="61" t="s">
        <v>108</v>
      </c>
      <c r="N117" s="61" t="s">
        <v>674</v>
      </c>
      <c r="O117" s="31" t="s">
        <v>146</v>
      </c>
      <c r="P117" s="29" t="s">
        <v>80</v>
      </c>
      <c r="Q117" s="32" t="s">
        <v>677</v>
      </c>
      <c r="R117" s="31"/>
      <c r="S117" s="31" t="s">
        <v>505</v>
      </c>
    </row>
    <row r="118" spans="1:19" s="12" customFormat="1" ht="228" x14ac:dyDescent="0.25">
      <c r="A118" s="29">
        <v>4</v>
      </c>
      <c r="B118" s="48" t="s">
        <v>17</v>
      </c>
      <c r="C118" s="42" t="s">
        <v>18</v>
      </c>
      <c r="D118" s="48" t="s">
        <v>49</v>
      </c>
      <c r="E118" s="32" t="s">
        <v>579</v>
      </c>
      <c r="F118" s="94" t="s">
        <v>375</v>
      </c>
      <c r="G118" s="32" t="s">
        <v>751</v>
      </c>
      <c r="H118" s="38">
        <v>2</v>
      </c>
      <c r="I118" s="29" t="s">
        <v>288</v>
      </c>
      <c r="J118" s="133">
        <v>5815927</v>
      </c>
      <c r="K118" s="33">
        <f t="shared" si="1"/>
        <v>6842267</v>
      </c>
      <c r="L118" s="40">
        <v>0.85</v>
      </c>
      <c r="M118" s="61" t="s">
        <v>108</v>
      </c>
      <c r="N118" s="61" t="s">
        <v>675</v>
      </c>
      <c r="O118" s="31" t="s">
        <v>146</v>
      </c>
      <c r="P118" s="29" t="s">
        <v>448</v>
      </c>
      <c r="Q118" s="32" t="s">
        <v>676</v>
      </c>
      <c r="R118" s="31"/>
      <c r="S118" s="114" t="s">
        <v>470</v>
      </c>
    </row>
    <row r="119" spans="1:19" s="12" customFormat="1" ht="228" x14ac:dyDescent="0.25">
      <c r="A119" s="29">
        <v>4</v>
      </c>
      <c r="B119" s="48" t="s">
        <v>17</v>
      </c>
      <c r="C119" s="42" t="s">
        <v>18</v>
      </c>
      <c r="D119" s="48" t="s">
        <v>49</v>
      </c>
      <c r="E119" s="32" t="s">
        <v>579</v>
      </c>
      <c r="F119" s="94" t="s">
        <v>376</v>
      </c>
      <c r="G119" s="32" t="s">
        <v>147</v>
      </c>
      <c r="H119" s="38" t="s">
        <v>294</v>
      </c>
      <c r="I119" s="29" t="s">
        <v>288</v>
      </c>
      <c r="J119" s="133">
        <v>29429946</v>
      </c>
      <c r="K119" s="33">
        <f t="shared" si="1"/>
        <v>34623466</v>
      </c>
      <c r="L119" s="40">
        <v>0.85</v>
      </c>
      <c r="M119" s="61" t="s">
        <v>108</v>
      </c>
      <c r="N119" s="61" t="s">
        <v>648</v>
      </c>
      <c r="O119" s="31" t="s">
        <v>649</v>
      </c>
      <c r="P119" s="61" t="s">
        <v>62</v>
      </c>
      <c r="Q119" s="32" t="s">
        <v>148</v>
      </c>
      <c r="R119" s="31"/>
      <c r="S119" s="31" t="s">
        <v>505</v>
      </c>
    </row>
    <row r="120" spans="1:19" s="12" customFormat="1" ht="228" x14ac:dyDescent="0.25">
      <c r="A120" s="35">
        <v>4</v>
      </c>
      <c r="B120" s="60" t="s">
        <v>17</v>
      </c>
      <c r="C120" s="39" t="s">
        <v>18</v>
      </c>
      <c r="D120" s="60" t="s">
        <v>49</v>
      </c>
      <c r="E120" s="32" t="s">
        <v>579</v>
      </c>
      <c r="F120" s="99" t="s">
        <v>377</v>
      </c>
      <c r="G120" s="36" t="s">
        <v>221</v>
      </c>
      <c r="H120" s="38" t="s">
        <v>294</v>
      </c>
      <c r="I120" s="29" t="s">
        <v>288</v>
      </c>
      <c r="J120" s="133">
        <v>3948930</v>
      </c>
      <c r="K120" s="33">
        <f t="shared" si="1"/>
        <v>4645800</v>
      </c>
      <c r="L120" s="40">
        <v>0.85</v>
      </c>
      <c r="M120" s="45" t="s">
        <v>149</v>
      </c>
      <c r="N120" s="40" t="s">
        <v>512</v>
      </c>
      <c r="O120" s="40" t="s">
        <v>513</v>
      </c>
      <c r="P120" s="35" t="s">
        <v>62</v>
      </c>
      <c r="Q120" s="62" t="s">
        <v>693</v>
      </c>
      <c r="R120" s="35"/>
      <c r="S120" s="38" t="s">
        <v>840</v>
      </c>
    </row>
    <row r="121" spans="1:19" s="12" customFormat="1" ht="168" x14ac:dyDescent="0.25">
      <c r="A121" s="29">
        <v>4</v>
      </c>
      <c r="B121" s="48" t="s">
        <v>19</v>
      </c>
      <c r="C121" s="42" t="s">
        <v>20</v>
      </c>
      <c r="D121" s="48" t="s">
        <v>50</v>
      </c>
      <c r="E121" s="32" t="s">
        <v>767</v>
      </c>
      <c r="F121" s="94" t="s">
        <v>60</v>
      </c>
      <c r="G121" s="32" t="s">
        <v>488</v>
      </c>
      <c r="H121" s="38" t="s">
        <v>294</v>
      </c>
      <c r="I121" s="29" t="s">
        <v>4</v>
      </c>
      <c r="J121" s="133">
        <v>443700</v>
      </c>
      <c r="K121" s="33">
        <f t="shared" si="1"/>
        <v>522000</v>
      </c>
      <c r="L121" s="34">
        <v>0.85</v>
      </c>
      <c r="M121" s="29" t="s">
        <v>63</v>
      </c>
      <c r="N121" s="31" t="s">
        <v>815</v>
      </c>
      <c r="O121" s="29" t="s">
        <v>75</v>
      </c>
      <c r="P121" s="29" t="s">
        <v>62</v>
      </c>
      <c r="Q121" s="32" t="s">
        <v>65</v>
      </c>
      <c r="R121" s="29"/>
      <c r="S121" s="31" t="s">
        <v>846</v>
      </c>
    </row>
    <row r="122" spans="1:19" s="12" customFormat="1" ht="168" x14ac:dyDescent="0.25">
      <c r="A122" s="29">
        <v>4</v>
      </c>
      <c r="B122" s="48" t="s">
        <v>19</v>
      </c>
      <c r="C122" s="42" t="s">
        <v>20</v>
      </c>
      <c r="D122" s="48" t="s">
        <v>50</v>
      </c>
      <c r="E122" s="32" t="s">
        <v>767</v>
      </c>
      <c r="F122" s="94" t="s">
        <v>61</v>
      </c>
      <c r="G122" s="32" t="s">
        <v>489</v>
      </c>
      <c r="H122" s="38" t="s">
        <v>294</v>
      </c>
      <c r="I122" s="29" t="s">
        <v>4</v>
      </c>
      <c r="J122" s="133">
        <v>22185000</v>
      </c>
      <c r="K122" s="33">
        <f t="shared" si="1"/>
        <v>26100000</v>
      </c>
      <c r="L122" s="34">
        <v>0.85</v>
      </c>
      <c r="M122" s="29" t="s">
        <v>63</v>
      </c>
      <c r="N122" s="31" t="s">
        <v>815</v>
      </c>
      <c r="O122" s="31" t="s">
        <v>816</v>
      </c>
      <c r="P122" s="29" t="s">
        <v>62</v>
      </c>
      <c r="Q122" s="125" t="s">
        <v>817</v>
      </c>
      <c r="R122" s="123" t="s">
        <v>878</v>
      </c>
      <c r="S122" s="31" t="s">
        <v>464</v>
      </c>
    </row>
    <row r="123" spans="1:19" s="12" customFormat="1" ht="168" x14ac:dyDescent="0.25">
      <c r="A123" s="35">
        <v>4</v>
      </c>
      <c r="B123" s="60" t="s">
        <v>19</v>
      </c>
      <c r="C123" s="39" t="s">
        <v>20</v>
      </c>
      <c r="D123" s="60" t="s">
        <v>50</v>
      </c>
      <c r="E123" s="32" t="s">
        <v>767</v>
      </c>
      <c r="F123" s="94" t="s">
        <v>411</v>
      </c>
      <c r="G123" s="32" t="s">
        <v>283</v>
      </c>
      <c r="H123" s="29" t="s">
        <v>294</v>
      </c>
      <c r="I123" s="35" t="s">
        <v>4</v>
      </c>
      <c r="J123" s="46">
        <v>51765000</v>
      </c>
      <c r="K123" s="33">
        <f t="shared" si="1"/>
        <v>60900000</v>
      </c>
      <c r="L123" s="29" t="s">
        <v>589</v>
      </c>
      <c r="M123" s="29" t="s">
        <v>266</v>
      </c>
      <c r="N123" s="31" t="s">
        <v>91</v>
      </c>
      <c r="O123" s="31" t="s">
        <v>554</v>
      </c>
      <c r="P123" s="29" t="s">
        <v>80</v>
      </c>
      <c r="Q123" s="32" t="s">
        <v>284</v>
      </c>
      <c r="R123" s="31"/>
      <c r="S123" s="38" t="s">
        <v>462</v>
      </c>
    </row>
    <row r="124" spans="1:19" s="12" customFormat="1" ht="168" x14ac:dyDescent="0.25">
      <c r="A124" s="35">
        <v>4</v>
      </c>
      <c r="B124" s="60" t="s">
        <v>19</v>
      </c>
      <c r="C124" s="39" t="s">
        <v>20</v>
      </c>
      <c r="D124" s="60" t="s">
        <v>50</v>
      </c>
      <c r="E124" s="32" t="s">
        <v>767</v>
      </c>
      <c r="F124" s="94" t="s">
        <v>556</v>
      </c>
      <c r="G124" s="32" t="s">
        <v>285</v>
      </c>
      <c r="H124" s="29" t="s">
        <v>294</v>
      </c>
      <c r="I124" s="35" t="s">
        <v>4</v>
      </c>
      <c r="J124" s="46">
        <v>18487500</v>
      </c>
      <c r="K124" s="33">
        <f t="shared" si="1"/>
        <v>21750000</v>
      </c>
      <c r="L124" s="29" t="s">
        <v>589</v>
      </c>
      <c r="M124" s="29" t="s">
        <v>266</v>
      </c>
      <c r="N124" s="31" t="s">
        <v>286</v>
      </c>
      <c r="O124" s="31" t="s">
        <v>555</v>
      </c>
      <c r="P124" s="29" t="s">
        <v>80</v>
      </c>
      <c r="Q124" s="32" t="s">
        <v>574</v>
      </c>
      <c r="R124" s="29"/>
      <c r="S124" s="31" t="s">
        <v>446</v>
      </c>
    </row>
    <row r="125" spans="1:19" s="146" customFormat="1" ht="168" x14ac:dyDescent="0.25">
      <c r="A125" s="135">
        <v>4</v>
      </c>
      <c r="B125" s="60" t="s">
        <v>19</v>
      </c>
      <c r="C125" s="39" t="s">
        <v>20</v>
      </c>
      <c r="D125" s="60" t="s">
        <v>50</v>
      </c>
      <c r="E125" s="132" t="s">
        <v>767</v>
      </c>
      <c r="F125" s="94" t="s">
        <v>809</v>
      </c>
      <c r="G125" s="142" t="s">
        <v>810</v>
      </c>
      <c r="H125" s="130" t="s">
        <v>294</v>
      </c>
      <c r="I125" s="135" t="s">
        <v>4</v>
      </c>
      <c r="J125" s="46">
        <v>9977402</v>
      </c>
      <c r="K125" s="133">
        <f t="shared" si="1"/>
        <v>11738120</v>
      </c>
      <c r="L125" s="143">
        <v>0.85</v>
      </c>
      <c r="M125" s="144" t="s">
        <v>63</v>
      </c>
      <c r="N125" s="145" t="s">
        <v>91</v>
      </c>
      <c r="O125" s="144" t="s">
        <v>75</v>
      </c>
      <c r="P125" s="144" t="s">
        <v>80</v>
      </c>
      <c r="Q125" s="132" t="s">
        <v>884</v>
      </c>
      <c r="R125" s="144"/>
      <c r="S125" s="131" t="s">
        <v>562</v>
      </c>
    </row>
    <row r="126" spans="1:19" s="6" customFormat="1" ht="144" x14ac:dyDescent="0.25">
      <c r="A126" s="29">
        <v>4</v>
      </c>
      <c r="B126" s="48" t="s">
        <v>19</v>
      </c>
      <c r="C126" s="42" t="s">
        <v>20</v>
      </c>
      <c r="D126" s="48" t="s">
        <v>51</v>
      </c>
      <c r="E126" s="32" t="s">
        <v>529</v>
      </c>
      <c r="F126" s="94" t="s">
        <v>294</v>
      </c>
      <c r="G126" s="32" t="s">
        <v>294</v>
      </c>
      <c r="H126" s="31" t="s">
        <v>294</v>
      </c>
      <c r="I126" s="29" t="s">
        <v>4</v>
      </c>
      <c r="J126" s="133">
        <v>19844639</v>
      </c>
      <c r="K126" s="33">
        <f t="shared" si="1"/>
        <v>23346634</v>
      </c>
      <c r="L126" s="34">
        <v>0.85</v>
      </c>
      <c r="M126" s="29" t="s">
        <v>104</v>
      </c>
      <c r="N126" s="31" t="s">
        <v>482</v>
      </c>
      <c r="O126" s="31" t="s">
        <v>482</v>
      </c>
      <c r="P126" s="29" t="s">
        <v>80</v>
      </c>
      <c r="Q126" s="32" t="s">
        <v>617</v>
      </c>
      <c r="R126" s="29"/>
      <c r="S126" s="31" t="s">
        <v>505</v>
      </c>
    </row>
    <row r="127" spans="1:19" s="6" customFormat="1" ht="324" x14ac:dyDescent="0.25">
      <c r="A127" s="29">
        <v>4</v>
      </c>
      <c r="B127" s="48" t="s">
        <v>19</v>
      </c>
      <c r="C127" s="42" t="s">
        <v>20</v>
      </c>
      <c r="D127" s="48" t="s">
        <v>52</v>
      </c>
      <c r="E127" s="32" t="s">
        <v>736</v>
      </c>
      <c r="F127" s="94" t="s">
        <v>666</v>
      </c>
      <c r="G127" s="32" t="s">
        <v>490</v>
      </c>
      <c r="H127" s="38" t="s">
        <v>294</v>
      </c>
      <c r="I127" s="29" t="s">
        <v>288</v>
      </c>
      <c r="J127" s="133">
        <v>40672500</v>
      </c>
      <c r="K127" s="33">
        <f t="shared" si="1"/>
        <v>47850000</v>
      </c>
      <c r="L127" s="34">
        <v>0.85</v>
      </c>
      <c r="M127" s="29" t="s">
        <v>63</v>
      </c>
      <c r="N127" s="31" t="s">
        <v>651</v>
      </c>
      <c r="O127" s="31" t="s">
        <v>652</v>
      </c>
      <c r="P127" s="29" t="s">
        <v>62</v>
      </c>
      <c r="Q127" s="32" t="s">
        <v>466</v>
      </c>
      <c r="R127" s="29"/>
      <c r="S127" s="31" t="s">
        <v>786</v>
      </c>
    </row>
    <row r="128" spans="1:19" s="6" customFormat="1" ht="204" x14ac:dyDescent="0.25">
      <c r="A128" s="29">
        <v>4</v>
      </c>
      <c r="B128" s="48" t="s">
        <v>19</v>
      </c>
      <c r="C128" s="42" t="s">
        <v>20</v>
      </c>
      <c r="D128" s="48" t="s">
        <v>52</v>
      </c>
      <c r="E128" s="32" t="s">
        <v>736</v>
      </c>
      <c r="F128" s="94" t="s">
        <v>66</v>
      </c>
      <c r="G128" s="32" t="s">
        <v>491</v>
      </c>
      <c r="H128" s="38" t="s">
        <v>294</v>
      </c>
      <c r="I128" s="29" t="s">
        <v>288</v>
      </c>
      <c r="J128" s="133">
        <v>55437650</v>
      </c>
      <c r="K128" s="33">
        <f t="shared" si="1"/>
        <v>65220765</v>
      </c>
      <c r="L128" s="34">
        <v>0.85</v>
      </c>
      <c r="M128" s="29" t="s">
        <v>63</v>
      </c>
      <c r="N128" s="31" t="s">
        <v>651</v>
      </c>
      <c r="O128" s="31" t="s">
        <v>653</v>
      </c>
      <c r="P128" s="29" t="s">
        <v>62</v>
      </c>
      <c r="Q128" s="32" t="s">
        <v>72</v>
      </c>
      <c r="R128" s="29"/>
      <c r="S128" s="31" t="s">
        <v>446</v>
      </c>
    </row>
    <row r="129" spans="1:19" s="6" customFormat="1" ht="204" x14ac:dyDescent="0.25">
      <c r="A129" s="29">
        <v>4</v>
      </c>
      <c r="B129" s="48" t="s">
        <v>19</v>
      </c>
      <c r="C129" s="42" t="s">
        <v>20</v>
      </c>
      <c r="D129" s="48" t="s">
        <v>52</v>
      </c>
      <c r="E129" s="32" t="s">
        <v>736</v>
      </c>
      <c r="F129" s="94" t="s">
        <v>67</v>
      </c>
      <c r="G129" s="32" t="s">
        <v>492</v>
      </c>
      <c r="H129" s="38" t="s">
        <v>294</v>
      </c>
      <c r="I129" s="29" t="s">
        <v>288</v>
      </c>
      <c r="J129" s="133">
        <v>10200000</v>
      </c>
      <c r="K129" s="33">
        <f t="shared" si="1"/>
        <v>12000000</v>
      </c>
      <c r="L129" s="34">
        <v>0.85</v>
      </c>
      <c r="M129" s="29" t="s">
        <v>63</v>
      </c>
      <c r="N129" s="29" t="s">
        <v>63</v>
      </c>
      <c r="O129" s="29" t="s">
        <v>73</v>
      </c>
      <c r="P129" s="29" t="s">
        <v>62</v>
      </c>
      <c r="Q129" s="32" t="s">
        <v>74</v>
      </c>
      <c r="R129" s="29"/>
      <c r="S129" s="31" t="s">
        <v>463</v>
      </c>
    </row>
    <row r="130" spans="1:19" s="6" customFormat="1" ht="216" x14ac:dyDescent="0.25">
      <c r="A130" s="29">
        <v>4</v>
      </c>
      <c r="B130" s="48" t="s">
        <v>19</v>
      </c>
      <c r="C130" s="42" t="s">
        <v>20</v>
      </c>
      <c r="D130" s="48" t="s">
        <v>52</v>
      </c>
      <c r="E130" s="32" t="s">
        <v>530</v>
      </c>
      <c r="F130" s="94" t="s">
        <v>68</v>
      </c>
      <c r="G130" s="32" t="s">
        <v>493</v>
      </c>
      <c r="H130" s="38" t="s">
        <v>294</v>
      </c>
      <c r="I130" s="29" t="s">
        <v>288</v>
      </c>
      <c r="J130" s="133">
        <v>1262250</v>
      </c>
      <c r="K130" s="33">
        <f t="shared" si="1"/>
        <v>1485000</v>
      </c>
      <c r="L130" s="34">
        <v>0.85</v>
      </c>
      <c r="M130" s="29" t="s">
        <v>63</v>
      </c>
      <c r="N130" s="31" t="s">
        <v>651</v>
      </c>
      <c r="O130" s="29" t="s">
        <v>75</v>
      </c>
      <c r="P130" s="29" t="s">
        <v>62</v>
      </c>
      <c r="Q130" s="32" t="s">
        <v>694</v>
      </c>
      <c r="R130" s="29"/>
      <c r="S130" s="31" t="s">
        <v>464</v>
      </c>
    </row>
    <row r="131" spans="1:19" s="6" customFormat="1" ht="204" x14ac:dyDescent="0.25">
      <c r="A131" s="29">
        <v>4</v>
      </c>
      <c r="B131" s="48" t="s">
        <v>19</v>
      </c>
      <c r="C131" s="42" t="s">
        <v>20</v>
      </c>
      <c r="D131" s="48" t="s">
        <v>52</v>
      </c>
      <c r="E131" s="32" t="s">
        <v>530</v>
      </c>
      <c r="F131" s="94" t="s">
        <v>69</v>
      </c>
      <c r="G131" s="32" t="s">
        <v>495</v>
      </c>
      <c r="H131" s="38" t="s">
        <v>294</v>
      </c>
      <c r="I131" s="29" t="s">
        <v>288</v>
      </c>
      <c r="J131" s="133">
        <v>10924527</v>
      </c>
      <c r="K131" s="33">
        <f t="shared" si="1"/>
        <v>12852385</v>
      </c>
      <c r="L131" s="34">
        <v>0.85</v>
      </c>
      <c r="M131" s="29" t="s">
        <v>63</v>
      </c>
      <c r="N131" s="31" t="s">
        <v>651</v>
      </c>
      <c r="O131" s="31" t="s">
        <v>654</v>
      </c>
      <c r="P131" s="29" t="s">
        <v>62</v>
      </c>
      <c r="Q131" s="32" t="s">
        <v>737</v>
      </c>
      <c r="R131" s="29"/>
      <c r="S131" s="31" t="s">
        <v>465</v>
      </c>
    </row>
    <row r="132" spans="1:19" s="6" customFormat="1" ht="264" x14ac:dyDescent="0.25">
      <c r="A132" s="29">
        <v>4</v>
      </c>
      <c r="B132" s="48" t="s">
        <v>19</v>
      </c>
      <c r="C132" s="42" t="s">
        <v>20</v>
      </c>
      <c r="D132" s="48" t="s">
        <v>52</v>
      </c>
      <c r="E132" s="32" t="s">
        <v>736</v>
      </c>
      <c r="F132" s="94" t="s">
        <v>70</v>
      </c>
      <c r="G132" s="32" t="s">
        <v>494</v>
      </c>
      <c r="H132" s="31" t="s">
        <v>294</v>
      </c>
      <c r="I132" s="29" t="s">
        <v>288</v>
      </c>
      <c r="J132" s="133">
        <v>6800000</v>
      </c>
      <c r="K132" s="33">
        <f t="shared" si="1"/>
        <v>8000000</v>
      </c>
      <c r="L132" s="34">
        <v>0.85</v>
      </c>
      <c r="M132" s="29" t="s">
        <v>63</v>
      </c>
      <c r="N132" s="31" t="s">
        <v>651</v>
      </c>
      <c r="O132" s="29" t="s">
        <v>75</v>
      </c>
      <c r="P132" s="29" t="s">
        <v>62</v>
      </c>
      <c r="Q132" s="32" t="s">
        <v>76</v>
      </c>
      <c r="R132" s="29"/>
      <c r="S132" s="31" t="s">
        <v>464</v>
      </c>
    </row>
    <row r="133" spans="1:19" s="6" customFormat="1" ht="204" x14ac:dyDescent="0.25">
      <c r="A133" s="29">
        <v>4</v>
      </c>
      <c r="B133" s="48" t="s">
        <v>19</v>
      </c>
      <c r="C133" s="42" t="s">
        <v>20</v>
      </c>
      <c r="D133" s="48" t="s">
        <v>52</v>
      </c>
      <c r="E133" s="32" t="s">
        <v>736</v>
      </c>
      <c r="F133" s="94" t="s">
        <v>71</v>
      </c>
      <c r="G133" s="32" t="s">
        <v>496</v>
      </c>
      <c r="H133" s="38" t="s">
        <v>294</v>
      </c>
      <c r="I133" s="29" t="s">
        <v>288</v>
      </c>
      <c r="J133" s="133">
        <v>4249999</v>
      </c>
      <c r="K133" s="33">
        <f t="shared" si="1"/>
        <v>4999999</v>
      </c>
      <c r="L133" s="34">
        <v>0.85</v>
      </c>
      <c r="M133" s="29" t="s">
        <v>63</v>
      </c>
      <c r="N133" s="29" t="s">
        <v>655</v>
      </c>
      <c r="O133" s="29" t="s">
        <v>75</v>
      </c>
      <c r="P133" s="29" t="s">
        <v>62</v>
      </c>
      <c r="Q133" s="32" t="s">
        <v>695</v>
      </c>
      <c r="R133" s="29"/>
      <c r="S133" s="113" t="s">
        <v>463</v>
      </c>
    </row>
    <row r="134" spans="1:19" s="6" customFormat="1" ht="132" x14ac:dyDescent="0.25">
      <c r="A134" s="29">
        <v>4</v>
      </c>
      <c r="B134" s="48" t="s">
        <v>19</v>
      </c>
      <c r="C134" s="42" t="s">
        <v>20</v>
      </c>
      <c r="D134" s="48" t="s">
        <v>57</v>
      </c>
      <c r="E134" s="32" t="s">
        <v>762</v>
      </c>
      <c r="F134" s="94" t="s">
        <v>77</v>
      </c>
      <c r="G134" s="32" t="s">
        <v>497</v>
      </c>
      <c r="H134" s="38" t="s">
        <v>294</v>
      </c>
      <c r="I134" s="29" t="s">
        <v>288</v>
      </c>
      <c r="J134" s="133">
        <v>1700000</v>
      </c>
      <c r="K134" s="33">
        <f t="shared" si="1"/>
        <v>2000000</v>
      </c>
      <c r="L134" s="40">
        <v>0.85</v>
      </c>
      <c r="M134" s="29" t="s">
        <v>63</v>
      </c>
      <c r="N134" s="29" t="s">
        <v>63</v>
      </c>
      <c r="O134" s="31" t="s">
        <v>637</v>
      </c>
      <c r="P134" s="29" t="s">
        <v>62</v>
      </c>
      <c r="Q134" s="32" t="s">
        <v>78</v>
      </c>
      <c r="R134" s="29"/>
      <c r="S134" s="113" t="s">
        <v>463</v>
      </c>
    </row>
    <row r="135" spans="1:19" s="6" customFormat="1" ht="132" x14ac:dyDescent="0.25">
      <c r="A135" s="29">
        <v>4</v>
      </c>
      <c r="B135" s="48" t="s">
        <v>19</v>
      </c>
      <c r="C135" s="42" t="s">
        <v>20</v>
      </c>
      <c r="D135" s="48" t="s">
        <v>57</v>
      </c>
      <c r="E135" s="32" t="s">
        <v>762</v>
      </c>
      <c r="F135" s="94" t="s">
        <v>79</v>
      </c>
      <c r="G135" s="32" t="s">
        <v>498</v>
      </c>
      <c r="H135" s="38" t="s">
        <v>294</v>
      </c>
      <c r="I135" s="29" t="s">
        <v>288</v>
      </c>
      <c r="J135" s="133">
        <v>4744700</v>
      </c>
      <c r="K135" s="33">
        <f t="shared" si="1"/>
        <v>5582000</v>
      </c>
      <c r="L135" s="40">
        <v>0.85</v>
      </c>
      <c r="M135" s="29" t="s">
        <v>63</v>
      </c>
      <c r="N135" s="29" t="s">
        <v>81</v>
      </c>
      <c r="O135" s="29" t="s">
        <v>75</v>
      </c>
      <c r="P135" s="29" t="s">
        <v>80</v>
      </c>
      <c r="Q135" s="126" t="s">
        <v>885</v>
      </c>
      <c r="R135" s="29"/>
      <c r="S135" s="31" t="s">
        <v>462</v>
      </c>
    </row>
    <row r="136" spans="1:19" s="6" customFormat="1" ht="132" x14ac:dyDescent="0.25">
      <c r="A136" s="29">
        <v>4</v>
      </c>
      <c r="B136" s="48" t="s">
        <v>19</v>
      </c>
      <c r="C136" s="42" t="s">
        <v>20</v>
      </c>
      <c r="D136" s="48" t="s">
        <v>57</v>
      </c>
      <c r="E136" s="32" t="s">
        <v>762</v>
      </c>
      <c r="F136" s="94" t="s">
        <v>289</v>
      </c>
      <c r="G136" s="32" t="s">
        <v>499</v>
      </c>
      <c r="H136" s="38" t="s">
        <v>294</v>
      </c>
      <c r="I136" s="29" t="s">
        <v>288</v>
      </c>
      <c r="J136" s="133">
        <v>6957250</v>
      </c>
      <c r="K136" s="33">
        <f t="shared" ref="K136:K174" si="2">ROUND(J136/0.85,0)</f>
        <v>8185000</v>
      </c>
      <c r="L136" s="40">
        <v>0.85</v>
      </c>
      <c r="M136" s="29" t="s">
        <v>63</v>
      </c>
      <c r="N136" s="29" t="s">
        <v>63</v>
      </c>
      <c r="O136" s="31" t="s">
        <v>638</v>
      </c>
      <c r="P136" s="29" t="s">
        <v>62</v>
      </c>
      <c r="Q136" s="127" t="s">
        <v>886</v>
      </c>
      <c r="R136" s="29"/>
      <c r="S136" s="113" t="s">
        <v>470</v>
      </c>
    </row>
    <row r="137" spans="1:19" s="6" customFormat="1" ht="132" x14ac:dyDescent="0.25">
      <c r="A137" s="29">
        <v>4</v>
      </c>
      <c r="B137" s="48" t="s">
        <v>19</v>
      </c>
      <c r="C137" s="42" t="s">
        <v>20</v>
      </c>
      <c r="D137" s="48" t="s">
        <v>57</v>
      </c>
      <c r="E137" s="32" t="s">
        <v>762</v>
      </c>
      <c r="F137" s="96" t="s">
        <v>378</v>
      </c>
      <c r="G137" s="32" t="s">
        <v>388</v>
      </c>
      <c r="H137" s="38" t="s">
        <v>294</v>
      </c>
      <c r="I137" s="29" t="s">
        <v>288</v>
      </c>
      <c r="J137" s="133">
        <v>1479000</v>
      </c>
      <c r="K137" s="33">
        <f t="shared" si="2"/>
        <v>1740000</v>
      </c>
      <c r="L137" s="34">
        <v>0.85</v>
      </c>
      <c r="M137" s="31" t="s">
        <v>398</v>
      </c>
      <c r="N137" s="31" t="s">
        <v>150</v>
      </c>
      <c r="O137" s="31" t="s">
        <v>64</v>
      </c>
      <c r="P137" s="31" t="s">
        <v>62</v>
      </c>
      <c r="Q137" s="32" t="s">
        <v>390</v>
      </c>
      <c r="R137" s="31"/>
      <c r="S137" s="31" t="s">
        <v>462</v>
      </c>
    </row>
    <row r="138" spans="1:19" s="6" customFormat="1" ht="132" x14ac:dyDescent="0.25">
      <c r="A138" s="29">
        <v>4</v>
      </c>
      <c r="B138" s="48" t="s">
        <v>19</v>
      </c>
      <c r="C138" s="42" t="s">
        <v>20</v>
      </c>
      <c r="D138" s="48" t="s">
        <v>57</v>
      </c>
      <c r="E138" s="32" t="s">
        <v>762</v>
      </c>
      <c r="F138" s="96" t="s">
        <v>384</v>
      </c>
      <c r="G138" s="32" t="s">
        <v>389</v>
      </c>
      <c r="H138" s="38" t="s">
        <v>294</v>
      </c>
      <c r="I138" s="29" t="s">
        <v>288</v>
      </c>
      <c r="J138" s="133">
        <v>1479000</v>
      </c>
      <c r="K138" s="33">
        <f t="shared" si="2"/>
        <v>1740000</v>
      </c>
      <c r="L138" s="34">
        <v>0.85</v>
      </c>
      <c r="M138" s="31" t="s">
        <v>398</v>
      </c>
      <c r="N138" s="31" t="s">
        <v>792</v>
      </c>
      <c r="O138" s="31" t="s">
        <v>872</v>
      </c>
      <c r="P138" s="29" t="s">
        <v>62</v>
      </c>
      <c r="Q138" s="32" t="s">
        <v>391</v>
      </c>
      <c r="R138" s="31"/>
      <c r="S138" s="31" t="s">
        <v>462</v>
      </c>
    </row>
    <row r="139" spans="1:19" s="6" customFormat="1" ht="264" x14ac:dyDescent="0.25">
      <c r="A139" s="29">
        <v>4</v>
      </c>
      <c r="B139" s="48" t="s">
        <v>19</v>
      </c>
      <c r="C139" s="42" t="s">
        <v>20</v>
      </c>
      <c r="D139" s="48" t="s">
        <v>57</v>
      </c>
      <c r="E139" s="32" t="s">
        <v>762</v>
      </c>
      <c r="F139" s="96" t="s">
        <v>379</v>
      </c>
      <c r="G139" s="32" t="s">
        <v>385</v>
      </c>
      <c r="H139" s="38" t="s">
        <v>294</v>
      </c>
      <c r="I139" s="29" t="s">
        <v>288</v>
      </c>
      <c r="J139" s="133">
        <v>2865562</v>
      </c>
      <c r="K139" s="33">
        <f t="shared" si="2"/>
        <v>3371249</v>
      </c>
      <c r="L139" s="34">
        <v>0.85</v>
      </c>
      <c r="M139" s="31" t="s">
        <v>387</v>
      </c>
      <c r="N139" s="31" t="s">
        <v>186</v>
      </c>
      <c r="O139" s="31" t="s">
        <v>185</v>
      </c>
      <c r="P139" s="31" t="s">
        <v>62</v>
      </c>
      <c r="Q139" s="32" t="s">
        <v>449</v>
      </c>
      <c r="R139" s="31"/>
      <c r="S139" s="31" t="s">
        <v>462</v>
      </c>
    </row>
    <row r="140" spans="1:19" s="6" customFormat="1" ht="216" x14ac:dyDescent="0.25">
      <c r="A140" s="29">
        <v>4</v>
      </c>
      <c r="B140" s="48" t="s">
        <v>19</v>
      </c>
      <c r="C140" s="42" t="s">
        <v>20</v>
      </c>
      <c r="D140" s="48" t="s">
        <v>57</v>
      </c>
      <c r="E140" s="32" t="s">
        <v>762</v>
      </c>
      <c r="F140" s="96" t="s">
        <v>412</v>
      </c>
      <c r="G140" s="32" t="s">
        <v>386</v>
      </c>
      <c r="H140" s="38" t="s">
        <v>294</v>
      </c>
      <c r="I140" s="29" t="s">
        <v>288</v>
      </c>
      <c r="J140" s="133">
        <v>2865563</v>
      </c>
      <c r="K140" s="33">
        <f t="shared" si="2"/>
        <v>3371251</v>
      </c>
      <c r="L140" s="34">
        <v>0.85</v>
      </c>
      <c r="M140" s="31" t="s">
        <v>387</v>
      </c>
      <c r="N140" s="31" t="s">
        <v>187</v>
      </c>
      <c r="O140" s="63" t="s">
        <v>656</v>
      </c>
      <c r="P140" s="31" t="s">
        <v>62</v>
      </c>
      <c r="Q140" s="32" t="s">
        <v>450</v>
      </c>
      <c r="R140" s="31"/>
      <c r="S140" s="31" t="s">
        <v>505</v>
      </c>
    </row>
    <row r="141" spans="1:19" s="6" customFormat="1" ht="132" x14ac:dyDescent="0.25">
      <c r="A141" s="29">
        <v>4</v>
      </c>
      <c r="B141" s="48" t="s">
        <v>19</v>
      </c>
      <c r="C141" s="42" t="s">
        <v>20</v>
      </c>
      <c r="D141" s="48" t="s">
        <v>57</v>
      </c>
      <c r="E141" s="32" t="s">
        <v>762</v>
      </c>
      <c r="F141" s="96" t="s">
        <v>788</v>
      </c>
      <c r="G141" s="32" t="s">
        <v>619</v>
      </c>
      <c r="H141" s="38" t="s">
        <v>294</v>
      </c>
      <c r="I141" s="29" t="s">
        <v>288</v>
      </c>
      <c r="J141" s="133">
        <v>2218500</v>
      </c>
      <c r="K141" s="33">
        <f t="shared" si="2"/>
        <v>2610000</v>
      </c>
      <c r="L141" s="34">
        <v>0.85</v>
      </c>
      <c r="M141" s="29" t="s">
        <v>104</v>
      </c>
      <c r="N141" s="31" t="s">
        <v>657</v>
      </c>
      <c r="O141" s="29" t="s">
        <v>81</v>
      </c>
      <c r="P141" s="29" t="s">
        <v>62</v>
      </c>
      <c r="Q141" s="32" t="s">
        <v>807</v>
      </c>
      <c r="R141" s="29"/>
      <c r="S141" s="113" t="s">
        <v>463</v>
      </c>
    </row>
    <row r="142" spans="1:19" s="6" customFormat="1" ht="144" x14ac:dyDescent="0.25">
      <c r="A142" s="29">
        <v>4</v>
      </c>
      <c r="B142" s="48" t="s">
        <v>19</v>
      </c>
      <c r="C142" s="42" t="s">
        <v>20</v>
      </c>
      <c r="D142" s="48" t="s">
        <v>57</v>
      </c>
      <c r="E142" s="32" t="s">
        <v>762</v>
      </c>
      <c r="F142" s="96" t="s">
        <v>789</v>
      </c>
      <c r="G142" s="32" t="s">
        <v>620</v>
      </c>
      <c r="H142" s="31" t="s">
        <v>294</v>
      </c>
      <c r="I142" s="29" t="s">
        <v>288</v>
      </c>
      <c r="J142" s="133">
        <v>3697500</v>
      </c>
      <c r="K142" s="33">
        <f t="shared" si="2"/>
        <v>4350000</v>
      </c>
      <c r="L142" s="34">
        <v>0.85</v>
      </c>
      <c r="M142" s="31" t="s">
        <v>398</v>
      </c>
      <c r="N142" s="31" t="s">
        <v>658</v>
      </c>
      <c r="O142" s="31" t="s">
        <v>659</v>
      </c>
      <c r="P142" s="29" t="s">
        <v>62</v>
      </c>
      <c r="Q142" s="32" t="s">
        <v>481</v>
      </c>
      <c r="R142" s="29"/>
      <c r="S142" s="113" t="s">
        <v>463</v>
      </c>
    </row>
    <row r="143" spans="1:19" s="6" customFormat="1" ht="216" x14ac:dyDescent="0.25">
      <c r="A143" s="29">
        <v>4</v>
      </c>
      <c r="B143" s="48" t="s">
        <v>19</v>
      </c>
      <c r="C143" s="42" t="s">
        <v>20</v>
      </c>
      <c r="D143" s="48" t="s">
        <v>54</v>
      </c>
      <c r="E143" s="32" t="s">
        <v>531</v>
      </c>
      <c r="F143" s="94" t="s">
        <v>82</v>
      </c>
      <c r="G143" s="32" t="s">
        <v>748</v>
      </c>
      <c r="H143" s="31">
        <v>1</v>
      </c>
      <c r="I143" s="29" t="s">
        <v>288</v>
      </c>
      <c r="J143" s="133">
        <v>50313174</v>
      </c>
      <c r="K143" s="33">
        <f t="shared" si="2"/>
        <v>59191969</v>
      </c>
      <c r="L143" s="34">
        <v>0.85</v>
      </c>
      <c r="M143" s="29" t="s">
        <v>63</v>
      </c>
      <c r="N143" s="29" t="s">
        <v>890</v>
      </c>
      <c r="O143" s="33" t="s">
        <v>75</v>
      </c>
      <c r="P143" s="29" t="s">
        <v>80</v>
      </c>
      <c r="Q143" s="128" t="s">
        <v>887</v>
      </c>
      <c r="R143" s="29"/>
      <c r="S143" s="31" t="s">
        <v>832</v>
      </c>
    </row>
    <row r="144" spans="1:19" s="6" customFormat="1" ht="216" x14ac:dyDescent="0.25">
      <c r="A144" s="29">
        <v>4</v>
      </c>
      <c r="B144" s="48" t="s">
        <v>19</v>
      </c>
      <c r="C144" s="42" t="s">
        <v>20</v>
      </c>
      <c r="D144" s="48" t="s">
        <v>54</v>
      </c>
      <c r="E144" s="32" t="s">
        <v>531</v>
      </c>
      <c r="F144" s="94" t="s">
        <v>82</v>
      </c>
      <c r="G144" s="32" t="s">
        <v>748</v>
      </c>
      <c r="H144" s="38">
        <v>2</v>
      </c>
      <c r="I144" s="29" t="s">
        <v>288</v>
      </c>
      <c r="J144" s="133">
        <v>13339985</v>
      </c>
      <c r="K144" s="33">
        <f t="shared" si="2"/>
        <v>15694100</v>
      </c>
      <c r="L144" s="34">
        <v>0.85</v>
      </c>
      <c r="M144" s="29" t="s">
        <v>63</v>
      </c>
      <c r="N144" s="29" t="s">
        <v>888</v>
      </c>
      <c r="O144" s="33" t="s">
        <v>75</v>
      </c>
      <c r="P144" s="29" t="s">
        <v>80</v>
      </c>
      <c r="Q144" s="132" t="s">
        <v>889</v>
      </c>
      <c r="R144" s="29"/>
      <c r="S144" s="131" t="s">
        <v>470</v>
      </c>
    </row>
    <row r="145" spans="1:19" s="129" customFormat="1" ht="216" x14ac:dyDescent="0.25">
      <c r="A145" s="130">
        <v>4</v>
      </c>
      <c r="B145" s="48" t="s">
        <v>19</v>
      </c>
      <c r="C145" s="42" t="s">
        <v>20</v>
      </c>
      <c r="D145" s="48" t="s">
        <v>54</v>
      </c>
      <c r="E145" s="132" t="s">
        <v>531</v>
      </c>
      <c r="F145" s="94" t="s">
        <v>82</v>
      </c>
      <c r="G145" s="132" t="s">
        <v>748</v>
      </c>
      <c r="H145" s="38">
        <v>3</v>
      </c>
      <c r="I145" s="130" t="s">
        <v>288</v>
      </c>
      <c r="J145" s="133">
        <v>1690264</v>
      </c>
      <c r="K145" s="133">
        <f t="shared" si="2"/>
        <v>1988546</v>
      </c>
      <c r="L145" s="134">
        <v>0.85</v>
      </c>
      <c r="M145" s="130" t="s">
        <v>63</v>
      </c>
      <c r="N145" s="130" t="s">
        <v>91</v>
      </c>
      <c r="O145" s="133" t="s">
        <v>75</v>
      </c>
      <c r="P145" s="130" t="s">
        <v>62</v>
      </c>
      <c r="Q145" s="132" t="s">
        <v>891</v>
      </c>
      <c r="R145" s="130"/>
      <c r="S145" s="131" t="s">
        <v>892</v>
      </c>
    </row>
    <row r="146" spans="1:19" s="6" customFormat="1" ht="216" x14ac:dyDescent="0.25">
      <c r="A146" s="29">
        <v>4</v>
      </c>
      <c r="B146" s="48" t="s">
        <v>19</v>
      </c>
      <c r="C146" s="42" t="s">
        <v>20</v>
      </c>
      <c r="D146" s="48" t="s">
        <v>54</v>
      </c>
      <c r="E146" s="32" t="s">
        <v>531</v>
      </c>
      <c r="F146" s="94" t="s">
        <v>84</v>
      </c>
      <c r="G146" s="32" t="s">
        <v>747</v>
      </c>
      <c r="H146" s="38" t="s">
        <v>294</v>
      </c>
      <c r="I146" s="29" t="s">
        <v>288</v>
      </c>
      <c r="J146" s="133">
        <v>5950000</v>
      </c>
      <c r="K146" s="33">
        <f t="shared" si="2"/>
        <v>7000000</v>
      </c>
      <c r="L146" s="34">
        <v>0.85</v>
      </c>
      <c r="M146" s="29" t="s">
        <v>63</v>
      </c>
      <c r="N146" s="29" t="s">
        <v>63</v>
      </c>
      <c r="O146" s="29" t="s">
        <v>85</v>
      </c>
      <c r="P146" s="29" t="s">
        <v>62</v>
      </c>
      <c r="Q146" s="32" t="s">
        <v>893</v>
      </c>
      <c r="R146" s="29"/>
      <c r="S146" s="31" t="s">
        <v>446</v>
      </c>
    </row>
    <row r="147" spans="1:19" s="6" customFormat="1" ht="216" x14ac:dyDescent="0.25">
      <c r="A147" s="29">
        <v>4</v>
      </c>
      <c r="B147" s="48" t="s">
        <v>19</v>
      </c>
      <c r="C147" s="42" t="s">
        <v>20</v>
      </c>
      <c r="D147" s="48" t="s">
        <v>54</v>
      </c>
      <c r="E147" s="32" t="s">
        <v>531</v>
      </c>
      <c r="F147" s="94" t="s">
        <v>86</v>
      </c>
      <c r="G147" s="32" t="s">
        <v>749</v>
      </c>
      <c r="H147" s="38" t="s">
        <v>294</v>
      </c>
      <c r="I147" s="29" t="s">
        <v>288</v>
      </c>
      <c r="J147" s="133">
        <v>6120000</v>
      </c>
      <c r="K147" s="33">
        <f t="shared" si="2"/>
        <v>7200000</v>
      </c>
      <c r="L147" s="34">
        <v>0.85</v>
      </c>
      <c r="M147" s="29" t="s">
        <v>63</v>
      </c>
      <c r="N147" s="29" t="s">
        <v>63</v>
      </c>
      <c r="O147" s="31" t="s">
        <v>87</v>
      </c>
      <c r="P147" s="29" t="s">
        <v>62</v>
      </c>
      <c r="Q147" s="32" t="s">
        <v>88</v>
      </c>
      <c r="R147" s="29"/>
      <c r="S147" s="113" t="s">
        <v>463</v>
      </c>
    </row>
    <row r="148" spans="1:19" s="6" customFormat="1" ht="252" x14ac:dyDescent="0.25">
      <c r="A148" s="29">
        <v>4</v>
      </c>
      <c r="B148" s="48" t="s">
        <v>19</v>
      </c>
      <c r="C148" s="42" t="s">
        <v>20</v>
      </c>
      <c r="D148" s="48" t="s">
        <v>54</v>
      </c>
      <c r="E148" s="32" t="s">
        <v>531</v>
      </c>
      <c r="F148" s="94" t="s">
        <v>89</v>
      </c>
      <c r="G148" s="32" t="s">
        <v>475</v>
      </c>
      <c r="H148" s="38" t="s">
        <v>294</v>
      </c>
      <c r="I148" s="29" t="s">
        <v>288</v>
      </c>
      <c r="J148" s="133">
        <v>10599500</v>
      </c>
      <c r="K148" s="33">
        <f t="shared" si="2"/>
        <v>12470000</v>
      </c>
      <c r="L148" s="34">
        <v>0.85</v>
      </c>
      <c r="M148" s="29" t="s">
        <v>63</v>
      </c>
      <c r="N148" s="29" t="s">
        <v>63</v>
      </c>
      <c r="O148" s="31" t="s">
        <v>660</v>
      </c>
      <c r="P148" s="29" t="s">
        <v>62</v>
      </c>
      <c r="Q148" s="32" t="s">
        <v>818</v>
      </c>
      <c r="R148" s="123" t="s">
        <v>901</v>
      </c>
      <c r="S148" s="31" t="s">
        <v>464</v>
      </c>
    </row>
    <row r="149" spans="1:19" s="6" customFormat="1" ht="216" x14ac:dyDescent="0.25">
      <c r="A149" s="29">
        <v>4</v>
      </c>
      <c r="B149" s="48" t="s">
        <v>19</v>
      </c>
      <c r="C149" s="42" t="s">
        <v>20</v>
      </c>
      <c r="D149" s="48" t="s">
        <v>54</v>
      </c>
      <c r="E149" s="32" t="s">
        <v>531</v>
      </c>
      <c r="F149" s="94" t="s">
        <v>517</v>
      </c>
      <c r="G149" s="64" t="s">
        <v>188</v>
      </c>
      <c r="H149" s="38" t="s">
        <v>294</v>
      </c>
      <c r="I149" s="29" t="s">
        <v>288</v>
      </c>
      <c r="J149" s="133">
        <v>1109250</v>
      </c>
      <c r="K149" s="33">
        <f t="shared" si="2"/>
        <v>1305000</v>
      </c>
      <c r="L149" s="29"/>
      <c r="M149" s="35" t="s">
        <v>387</v>
      </c>
      <c r="N149" s="38" t="s">
        <v>189</v>
      </c>
      <c r="O149" s="31" t="s">
        <v>185</v>
      </c>
      <c r="P149" s="35" t="s">
        <v>62</v>
      </c>
      <c r="Q149" s="32" t="s">
        <v>790</v>
      </c>
      <c r="R149" s="35"/>
      <c r="S149" s="113" t="s">
        <v>463</v>
      </c>
    </row>
    <row r="150" spans="1:19" s="6" customFormat="1" ht="120" x14ac:dyDescent="0.25">
      <c r="A150" s="29">
        <v>4</v>
      </c>
      <c r="B150" s="48" t="s">
        <v>19</v>
      </c>
      <c r="C150" s="42" t="s">
        <v>20</v>
      </c>
      <c r="D150" s="48" t="s">
        <v>58</v>
      </c>
      <c r="E150" s="32" t="s">
        <v>532</v>
      </c>
      <c r="F150" s="94" t="s">
        <v>93</v>
      </c>
      <c r="G150" s="32" t="s">
        <v>94</v>
      </c>
      <c r="H150" s="38" t="s">
        <v>294</v>
      </c>
      <c r="I150" s="29" t="s">
        <v>288</v>
      </c>
      <c r="J150" s="133">
        <v>2588250</v>
      </c>
      <c r="K150" s="33">
        <f t="shared" si="2"/>
        <v>3045000</v>
      </c>
      <c r="L150" s="34">
        <v>0.85</v>
      </c>
      <c r="M150" s="29" t="s">
        <v>63</v>
      </c>
      <c r="N150" s="31" t="s">
        <v>636</v>
      </c>
      <c r="O150" s="33" t="s">
        <v>476</v>
      </c>
      <c r="P150" s="29" t="s">
        <v>62</v>
      </c>
      <c r="Q150" s="32" t="s">
        <v>819</v>
      </c>
      <c r="R150" s="123" t="s">
        <v>879</v>
      </c>
      <c r="S150" s="31" t="s">
        <v>464</v>
      </c>
    </row>
    <row r="151" spans="1:19" s="6" customFormat="1" ht="120" x14ac:dyDescent="0.25">
      <c r="A151" s="29">
        <v>4</v>
      </c>
      <c r="B151" s="48" t="s">
        <v>19</v>
      </c>
      <c r="C151" s="42" t="s">
        <v>20</v>
      </c>
      <c r="D151" s="48" t="s">
        <v>58</v>
      </c>
      <c r="E151" s="32" t="s">
        <v>532</v>
      </c>
      <c r="F151" s="94" t="s">
        <v>95</v>
      </c>
      <c r="G151" s="32" t="s">
        <v>96</v>
      </c>
      <c r="H151" s="38" t="s">
        <v>294</v>
      </c>
      <c r="I151" s="29" t="s">
        <v>288</v>
      </c>
      <c r="J151" s="133">
        <v>850000</v>
      </c>
      <c r="K151" s="33">
        <f t="shared" si="2"/>
        <v>1000000</v>
      </c>
      <c r="L151" s="34">
        <v>0.85</v>
      </c>
      <c r="M151" s="29" t="s">
        <v>63</v>
      </c>
      <c r="N151" s="31" t="s">
        <v>661</v>
      </c>
      <c r="O151" s="33" t="s">
        <v>75</v>
      </c>
      <c r="P151" s="29" t="s">
        <v>62</v>
      </c>
      <c r="Q151" s="32" t="s">
        <v>413</v>
      </c>
      <c r="R151" s="123" t="s">
        <v>880</v>
      </c>
      <c r="S151" s="31" t="s">
        <v>457</v>
      </c>
    </row>
    <row r="152" spans="1:19" s="6" customFormat="1" ht="84" x14ac:dyDescent="0.25">
      <c r="A152" s="29">
        <v>4</v>
      </c>
      <c r="B152" s="48" t="s">
        <v>19</v>
      </c>
      <c r="C152" s="42" t="s">
        <v>20</v>
      </c>
      <c r="D152" s="48" t="s">
        <v>58</v>
      </c>
      <c r="E152" s="32" t="s">
        <v>532</v>
      </c>
      <c r="F152" s="94" t="s">
        <v>97</v>
      </c>
      <c r="G152" s="32" t="s">
        <v>98</v>
      </c>
      <c r="H152" s="38" t="s">
        <v>294</v>
      </c>
      <c r="I152" s="29" t="s">
        <v>288</v>
      </c>
      <c r="J152" s="133">
        <v>3697500</v>
      </c>
      <c r="K152" s="33">
        <f t="shared" si="2"/>
        <v>4350000</v>
      </c>
      <c r="L152" s="34">
        <v>0.85</v>
      </c>
      <c r="M152" s="29" t="s">
        <v>63</v>
      </c>
      <c r="N152" s="31" t="s">
        <v>662</v>
      </c>
      <c r="O152" s="33" t="s">
        <v>663</v>
      </c>
      <c r="P152" s="29" t="s">
        <v>62</v>
      </c>
      <c r="Q152" s="32" t="s">
        <v>678</v>
      </c>
      <c r="R152" s="123" t="s">
        <v>881</v>
      </c>
      <c r="S152" s="31" t="s">
        <v>464</v>
      </c>
    </row>
    <row r="153" spans="1:19" s="6" customFormat="1" ht="84" x14ac:dyDescent="0.25">
      <c r="A153" s="29">
        <v>4</v>
      </c>
      <c r="B153" s="48" t="s">
        <v>19</v>
      </c>
      <c r="C153" s="42" t="s">
        <v>20</v>
      </c>
      <c r="D153" s="48" t="s">
        <v>58</v>
      </c>
      <c r="E153" s="32" t="s">
        <v>532</v>
      </c>
      <c r="F153" s="94" t="s">
        <v>380</v>
      </c>
      <c r="G153" s="32" t="s">
        <v>99</v>
      </c>
      <c r="H153" s="46">
        <v>1</v>
      </c>
      <c r="I153" s="29" t="s">
        <v>288</v>
      </c>
      <c r="J153" s="46">
        <v>4635359</v>
      </c>
      <c r="K153" s="33">
        <f t="shared" si="2"/>
        <v>5453364</v>
      </c>
      <c r="L153" s="29"/>
      <c r="M153" s="29" t="s">
        <v>63</v>
      </c>
      <c r="N153" s="29" t="s">
        <v>63</v>
      </c>
      <c r="O153" s="33" t="s">
        <v>75</v>
      </c>
      <c r="P153" s="29" t="s">
        <v>62</v>
      </c>
      <c r="Q153" s="32" t="s">
        <v>100</v>
      </c>
      <c r="R153" s="29"/>
      <c r="S153" s="31" t="s">
        <v>463</v>
      </c>
    </row>
    <row r="154" spans="1:19" s="6" customFormat="1" ht="96" x14ac:dyDescent="0.25">
      <c r="A154" s="29">
        <v>4</v>
      </c>
      <c r="B154" s="48" t="s">
        <v>19</v>
      </c>
      <c r="C154" s="42" t="s">
        <v>20</v>
      </c>
      <c r="D154" s="48" t="s">
        <v>58</v>
      </c>
      <c r="E154" s="32" t="s">
        <v>532</v>
      </c>
      <c r="F154" s="94" t="s">
        <v>380</v>
      </c>
      <c r="G154" s="32" t="s">
        <v>99</v>
      </c>
      <c r="H154" s="46">
        <v>2</v>
      </c>
      <c r="I154" s="29" t="s">
        <v>288</v>
      </c>
      <c r="J154" s="46">
        <v>1280641</v>
      </c>
      <c r="K154" s="33">
        <f t="shared" si="2"/>
        <v>1506636</v>
      </c>
      <c r="L154" s="29"/>
      <c r="M154" s="29" t="s">
        <v>63</v>
      </c>
      <c r="N154" s="31" t="s">
        <v>738</v>
      </c>
      <c r="O154" s="33" t="s">
        <v>75</v>
      </c>
      <c r="P154" s="29" t="s">
        <v>80</v>
      </c>
      <c r="Q154" s="32" t="s">
        <v>101</v>
      </c>
      <c r="R154" s="29"/>
      <c r="S154" s="31" t="s">
        <v>446</v>
      </c>
    </row>
    <row r="155" spans="1:19" s="6" customFormat="1" ht="240" x14ac:dyDescent="0.25">
      <c r="A155" s="29">
        <v>4</v>
      </c>
      <c r="B155" s="48" t="s">
        <v>19</v>
      </c>
      <c r="C155" s="42" t="s">
        <v>20</v>
      </c>
      <c r="D155" s="48" t="s">
        <v>58</v>
      </c>
      <c r="E155" s="32" t="s">
        <v>532</v>
      </c>
      <c r="F155" s="94" t="s">
        <v>102</v>
      </c>
      <c r="G155" s="32" t="s">
        <v>478</v>
      </c>
      <c r="H155" s="38" t="s">
        <v>294</v>
      </c>
      <c r="I155" s="29" t="s">
        <v>288</v>
      </c>
      <c r="J155" s="133">
        <v>11092500</v>
      </c>
      <c r="K155" s="33">
        <f t="shared" si="2"/>
        <v>13050000</v>
      </c>
      <c r="L155" s="29"/>
      <c r="M155" s="29" t="s">
        <v>63</v>
      </c>
      <c r="N155" s="31" t="s">
        <v>636</v>
      </c>
      <c r="O155" s="31" t="s">
        <v>477</v>
      </c>
      <c r="P155" s="29" t="s">
        <v>62</v>
      </c>
      <c r="Q155" s="32" t="s">
        <v>696</v>
      </c>
      <c r="R155" s="29"/>
      <c r="S155" s="31" t="s">
        <v>446</v>
      </c>
    </row>
    <row r="156" spans="1:19" s="6" customFormat="1" ht="84" x14ac:dyDescent="0.25">
      <c r="A156" s="29">
        <v>4</v>
      </c>
      <c r="B156" s="48" t="s">
        <v>19</v>
      </c>
      <c r="C156" s="42" t="s">
        <v>20</v>
      </c>
      <c r="D156" s="48" t="s">
        <v>58</v>
      </c>
      <c r="E156" s="32" t="s">
        <v>532</v>
      </c>
      <c r="F156" s="99" t="s">
        <v>103</v>
      </c>
      <c r="G156" s="36" t="s">
        <v>222</v>
      </c>
      <c r="H156" s="38" t="s">
        <v>294</v>
      </c>
      <c r="I156" s="29" t="s">
        <v>288</v>
      </c>
      <c r="J156" s="133">
        <v>16269000</v>
      </c>
      <c r="K156" s="33">
        <f t="shared" si="2"/>
        <v>19140000</v>
      </c>
      <c r="L156" s="65">
        <v>0.85</v>
      </c>
      <c r="M156" s="45" t="s">
        <v>149</v>
      </c>
      <c r="N156" s="31" t="s">
        <v>514</v>
      </c>
      <c r="O156" s="35" t="s">
        <v>64</v>
      </c>
      <c r="P156" s="35" t="s">
        <v>80</v>
      </c>
      <c r="Q156" s="36" t="s">
        <v>833</v>
      </c>
      <c r="R156" s="35"/>
      <c r="S156" s="38" t="s">
        <v>840</v>
      </c>
    </row>
    <row r="157" spans="1:19" s="6" customFormat="1" ht="96" x14ac:dyDescent="0.25">
      <c r="A157" s="35">
        <v>4</v>
      </c>
      <c r="B157" s="60" t="s">
        <v>19</v>
      </c>
      <c r="C157" s="39" t="s">
        <v>20</v>
      </c>
      <c r="D157" s="60" t="s">
        <v>58</v>
      </c>
      <c r="E157" s="32" t="s">
        <v>532</v>
      </c>
      <c r="F157" s="95" t="s">
        <v>381</v>
      </c>
      <c r="G157" s="36" t="s">
        <v>260</v>
      </c>
      <c r="H157" s="38" t="s">
        <v>294</v>
      </c>
      <c r="I157" s="29" t="s">
        <v>288</v>
      </c>
      <c r="J157" s="133">
        <v>35525901</v>
      </c>
      <c r="K157" s="33">
        <f t="shared" si="2"/>
        <v>41795178</v>
      </c>
      <c r="L157" s="65">
        <v>0.85</v>
      </c>
      <c r="M157" s="35" t="s">
        <v>398</v>
      </c>
      <c r="N157" s="38" t="s">
        <v>451</v>
      </c>
      <c r="O157" s="38" t="s">
        <v>261</v>
      </c>
      <c r="P157" s="35" t="s">
        <v>62</v>
      </c>
      <c r="Q157" s="39" t="s">
        <v>697</v>
      </c>
      <c r="R157" s="35"/>
      <c r="S157" s="35" t="s">
        <v>464</v>
      </c>
    </row>
    <row r="158" spans="1:19" s="6" customFormat="1" ht="84" x14ac:dyDescent="0.25">
      <c r="A158" s="35">
        <v>4</v>
      </c>
      <c r="B158" s="60" t="s">
        <v>19</v>
      </c>
      <c r="C158" s="39" t="s">
        <v>20</v>
      </c>
      <c r="D158" s="60" t="s">
        <v>58</v>
      </c>
      <c r="E158" s="32" t="s">
        <v>532</v>
      </c>
      <c r="F158" s="94" t="s">
        <v>382</v>
      </c>
      <c r="G158" s="32" t="s">
        <v>262</v>
      </c>
      <c r="H158" s="38" t="s">
        <v>294</v>
      </c>
      <c r="I158" s="29" t="s">
        <v>288</v>
      </c>
      <c r="J158" s="133">
        <v>3697500</v>
      </c>
      <c r="K158" s="33">
        <f t="shared" si="2"/>
        <v>4350000</v>
      </c>
      <c r="L158" s="65">
        <v>0.85</v>
      </c>
      <c r="M158" s="29" t="s">
        <v>398</v>
      </c>
      <c r="N158" s="38" t="s">
        <v>452</v>
      </c>
      <c r="O158" s="38" t="s">
        <v>263</v>
      </c>
      <c r="P158" s="35" t="s">
        <v>62</v>
      </c>
      <c r="Q158" s="39" t="s">
        <v>454</v>
      </c>
      <c r="R158" s="35"/>
      <c r="S158" s="35" t="s">
        <v>462</v>
      </c>
    </row>
    <row r="159" spans="1:19" s="6" customFormat="1" ht="156" x14ac:dyDescent="0.25">
      <c r="A159" s="35">
        <v>4</v>
      </c>
      <c r="B159" s="60" t="s">
        <v>19</v>
      </c>
      <c r="C159" s="39" t="s">
        <v>20</v>
      </c>
      <c r="D159" s="60" t="s">
        <v>58</v>
      </c>
      <c r="E159" s="32" t="s">
        <v>532</v>
      </c>
      <c r="F159" s="95" t="s">
        <v>383</v>
      </c>
      <c r="G159" s="36" t="s">
        <v>264</v>
      </c>
      <c r="H159" s="38" t="s">
        <v>294</v>
      </c>
      <c r="I159" s="29" t="s">
        <v>288</v>
      </c>
      <c r="J159" s="133">
        <v>12941250</v>
      </c>
      <c r="K159" s="33">
        <f t="shared" si="2"/>
        <v>15225000</v>
      </c>
      <c r="L159" s="65">
        <v>0.85</v>
      </c>
      <c r="M159" s="35" t="s">
        <v>398</v>
      </c>
      <c r="N159" s="38" t="s">
        <v>453</v>
      </c>
      <c r="O159" s="38" t="s">
        <v>265</v>
      </c>
      <c r="P159" s="35" t="s">
        <v>62</v>
      </c>
      <c r="Q159" s="39" t="s">
        <v>410</v>
      </c>
      <c r="R159" s="35"/>
      <c r="S159" s="35" t="s">
        <v>464</v>
      </c>
    </row>
    <row r="160" spans="1:19" s="6" customFormat="1" ht="84" x14ac:dyDescent="0.25">
      <c r="A160" s="29">
        <v>4</v>
      </c>
      <c r="B160" s="48" t="s">
        <v>414</v>
      </c>
      <c r="C160" s="39" t="s">
        <v>416</v>
      </c>
      <c r="D160" s="60" t="s">
        <v>415</v>
      </c>
      <c r="E160" s="59" t="s">
        <v>533</v>
      </c>
      <c r="F160" s="94" t="s">
        <v>441</v>
      </c>
      <c r="G160" s="32" t="s">
        <v>472</v>
      </c>
      <c r="H160" s="38">
        <v>1</v>
      </c>
      <c r="I160" s="29" t="s">
        <v>288</v>
      </c>
      <c r="J160" s="133">
        <v>7436310</v>
      </c>
      <c r="K160" s="33">
        <f t="shared" si="2"/>
        <v>8748600</v>
      </c>
      <c r="L160" s="34">
        <v>0.85</v>
      </c>
      <c r="M160" s="29" t="s">
        <v>63</v>
      </c>
      <c r="N160" s="31" t="s">
        <v>83</v>
      </c>
      <c r="O160" s="31" t="s">
        <v>75</v>
      </c>
      <c r="P160" s="29" t="s">
        <v>80</v>
      </c>
      <c r="Q160" s="32" t="s">
        <v>90</v>
      </c>
      <c r="R160" s="29"/>
      <c r="S160" s="31" t="s">
        <v>465</v>
      </c>
    </row>
    <row r="161" spans="1:19" s="6" customFormat="1" ht="84" x14ac:dyDescent="0.25">
      <c r="A161" s="29">
        <v>4</v>
      </c>
      <c r="B161" s="48" t="s">
        <v>414</v>
      </c>
      <c r="C161" s="39" t="s">
        <v>416</v>
      </c>
      <c r="D161" s="60" t="s">
        <v>415</v>
      </c>
      <c r="E161" s="59" t="s">
        <v>533</v>
      </c>
      <c r="F161" s="94" t="s">
        <v>441</v>
      </c>
      <c r="G161" s="32" t="s">
        <v>472</v>
      </c>
      <c r="H161" s="38">
        <v>2</v>
      </c>
      <c r="I161" s="29" t="s">
        <v>288</v>
      </c>
      <c r="J161" s="133">
        <v>7118580</v>
      </c>
      <c r="K161" s="33">
        <f t="shared" si="2"/>
        <v>8374800</v>
      </c>
      <c r="L161" s="34">
        <v>0.85</v>
      </c>
      <c r="M161" s="29" t="s">
        <v>63</v>
      </c>
      <c r="N161" s="31" t="s">
        <v>83</v>
      </c>
      <c r="O161" s="31" t="s">
        <v>75</v>
      </c>
      <c r="P161" s="29" t="s">
        <v>80</v>
      </c>
      <c r="Q161" s="32" t="s">
        <v>90</v>
      </c>
      <c r="R161" s="29"/>
      <c r="S161" s="31" t="s">
        <v>471</v>
      </c>
    </row>
    <row r="162" spans="1:19" s="6" customFormat="1" ht="84" x14ac:dyDescent="0.25">
      <c r="A162" s="29">
        <v>4</v>
      </c>
      <c r="B162" s="48" t="s">
        <v>414</v>
      </c>
      <c r="C162" s="39" t="s">
        <v>416</v>
      </c>
      <c r="D162" s="60" t="s">
        <v>415</v>
      </c>
      <c r="E162" s="59" t="s">
        <v>533</v>
      </c>
      <c r="F162" s="94" t="s">
        <v>441</v>
      </c>
      <c r="G162" s="32" t="s">
        <v>472</v>
      </c>
      <c r="H162" s="38">
        <v>3</v>
      </c>
      <c r="I162" s="29" t="s">
        <v>288</v>
      </c>
      <c r="J162" s="133">
        <v>3295110</v>
      </c>
      <c r="K162" s="33">
        <f t="shared" si="2"/>
        <v>3876600</v>
      </c>
      <c r="L162" s="34">
        <v>0.85</v>
      </c>
      <c r="M162" s="29" t="s">
        <v>63</v>
      </c>
      <c r="N162" s="31" t="s">
        <v>83</v>
      </c>
      <c r="O162" s="31" t="s">
        <v>75</v>
      </c>
      <c r="P162" s="29" t="s">
        <v>80</v>
      </c>
      <c r="Q162" s="32" t="s">
        <v>473</v>
      </c>
      <c r="R162" s="29"/>
      <c r="S162" s="31" t="s">
        <v>474</v>
      </c>
    </row>
    <row r="163" spans="1:19" s="6" customFormat="1" ht="84" x14ac:dyDescent="0.25">
      <c r="A163" s="29">
        <v>4</v>
      </c>
      <c r="B163" s="48" t="s">
        <v>414</v>
      </c>
      <c r="C163" s="39" t="s">
        <v>416</v>
      </c>
      <c r="D163" s="60" t="s">
        <v>415</v>
      </c>
      <c r="E163" s="59" t="s">
        <v>533</v>
      </c>
      <c r="F163" s="94" t="s">
        <v>442</v>
      </c>
      <c r="G163" s="32" t="s">
        <v>698</v>
      </c>
      <c r="H163" s="38" t="s">
        <v>294</v>
      </c>
      <c r="I163" s="29" t="s">
        <v>288</v>
      </c>
      <c r="J163" s="133">
        <v>3400000</v>
      </c>
      <c r="K163" s="33">
        <f t="shared" si="2"/>
        <v>4000000</v>
      </c>
      <c r="L163" s="34">
        <v>0.85</v>
      </c>
      <c r="M163" s="29" t="s">
        <v>63</v>
      </c>
      <c r="N163" s="29" t="s">
        <v>63</v>
      </c>
      <c r="O163" s="29" t="s">
        <v>91</v>
      </c>
      <c r="P163" s="29" t="s">
        <v>62</v>
      </c>
      <c r="Q163" s="32" t="s">
        <v>92</v>
      </c>
      <c r="R163" s="29"/>
      <c r="S163" s="31" t="s">
        <v>465</v>
      </c>
    </row>
    <row r="164" spans="1:19" s="6" customFormat="1" ht="108" x14ac:dyDescent="0.25">
      <c r="A164" s="35">
        <v>5</v>
      </c>
      <c r="B164" s="60" t="s">
        <v>21</v>
      </c>
      <c r="C164" s="39" t="s">
        <v>55</v>
      </c>
      <c r="D164" s="60" t="s">
        <v>53</v>
      </c>
      <c r="E164" s="36" t="s">
        <v>534</v>
      </c>
      <c r="F164" s="100" t="s">
        <v>343</v>
      </c>
      <c r="G164" s="32" t="s">
        <v>223</v>
      </c>
      <c r="H164" s="31">
        <v>1</v>
      </c>
      <c r="I164" s="35" t="s">
        <v>4</v>
      </c>
      <c r="J164" s="133">
        <v>39933000</v>
      </c>
      <c r="K164" s="33">
        <f t="shared" si="2"/>
        <v>46980000</v>
      </c>
      <c r="L164" s="65">
        <v>0.85</v>
      </c>
      <c r="M164" s="46" t="s">
        <v>149</v>
      </c>
      <c r="N164" s="53" t="s">
        <v>515</v>
      </c>
      <c r="O164" s="53" t="s">
        <v>612</v>
      </c>
      <c r="P164" s="57" t="s">
        <v>62</v>
      </c>
      <c r="Q164" s="66" t="s">
        <v>834</v>
      </c>
      <c r="R164" s="57"/>
      <c r="S164" s="38" t="s">
        <v>847</v>
      </c>
    </row>
    <row r="165" spans="1:19" s="6" customFormat="1" ht="108" x14ac:dyDescent="0.25">
      <c r="A165" s="35">
        <v>5</v>
      </c>
      <c r="B165" s="60" t="s">
        <v>21</v>
      </c>
      <c r="C165" s="39" t="s">
        <v>55</v>
      </c>
      <c r="D165" s="60" t="s">
        <v>53</v>
      </c>
      <c r="E165" s="36" t="s">
        <v>534</v>
      </c>
      <c r="F165" s="100" t="s">
        <v>343</v>
      </c>
      <c r="G165" s="32" t="s">
        <v>223</v>
      </c>
      <c r="H165" s="31">
        <v>2</v>
      </c>
      <c r="I165" s="35" t="s">
        <v>4</v>
      </c>
      <c r="J165" s="133">
        <v>66411477</v>
      </c>
      <c r="K165" s="33">
        <f>ROUND(J165/0.85,0)</f>
        <v>78131149</v>
      </c>
      <c r="L165" s="65">
        <v>0.85</v>
      </c>
      <c r="M165" s="46" t="s">
        <v>149</v>
      </c>
      <c r="N165" s="53" t="s">
        <v>515</v>
      </c>
      <c r="O165" s="53" t="s">
        <v>612</v>
      </c>
      <c r="P165" s="57" t="s">
        <v>80</v>
      </c>
      <c r="Q165" s="66" t="s">
        <v>835</v>
      </c>
      <c r="R165" s="57"/>
      <c r="S165" s="38" t="s">
        <v>840</v>
      </c>
    </row>
    <row r="166" spans="1:19" s="6" customFormat="1" ht="108" x14ac:dyDescent="0.25">
      <c r="A166" s="35">
        <v>5</v>
      </c>
      <c r="B166" s="60" t="s">
        <v>21</v>
      </c>
      <c r="C166" s="39" t="s">
        <v>55</v>
      </c>
      <c r="D166" s="60" t="s">
        <v>53</v>
      </c>
      <c r="E166" s="36" t="s">
        <v>534</v>
      </c>
      <c r="F166" s="100" t="s">
        <v>343</v>
      </c>
      <c r="G166" s="32" t="s">
        <v>223</v>
      </c>
      <c r="H166" s="31">
        <v>3</v>
      </c>
      <c r="I166" s="35" t="s">
        <v>4</v>
      </c>
      <c r="J166" s="133">
        <v>26765523</v>
      </c>
      <c r="K166" s="33">
        <f t="shared" si="2"/>
        <v>31488851</v>
      </c>
      <c r="L166" s="65">
        <v>0.85</v>
      </c>
      <c r="M166" s="46" t="s">
        <v>149</v>
      </c>
      <c r="N166" s="53" t="s">
        <v>515</v>
      </c>
      <c r="O166" s="53" t="s">
        <v>612</v>
      </c>
      <c r="P166" s="57" t="s">
        <v>80</v>
      </c>
      <c r="Q166" s="66" t="s">
        <v>836</v>
      </c>
      <c r="R166" s="57"/>
      <c r="S166" s="38" t="s">
        <v>786</v>
      </c>
    </row>
    <row r="167" spans="1:19" s="6" customFormat="1" ht="108" x14ac:dyDescent="0.25">
      <c r="A167" s="35">
        <v>5</v>
      </c>
      <c r="B167" s="60" t="s">
        <v>21</v>
      </c>
      <c r="C167" s="39" t="s">
        <v>55</v>
      </c>
      <c r="D167" s="60" t="s">
        <v>53</v>
      </c>
      <c r="E167" s="36" t="s">
        <v>534</v>
      </c>
      <c r="F167" s="100" t="s">
        <v>344</v>
      </c>
      <c r="G167" s="32" t="s">
        <v>225</v>
      </c>
      <c r="H167" s="31" t="s">
        <v>294</v>
      </c>
      <c r="I167" s="35" t="s">
        <v>4</v>
      </c>
      <c r="J167" s="133">
        <v>377295</v>
      </c>
      <c r="K167" s="33">
        <f t="shared" si="2"/>
        <v>443876</v>
      </c>
      <c r="L167" s="65">
        <v>0.85</v>
      </c>
      <c r="M167" s="46" t="s">
        <v>149</v>
      </c>
      <c r="N167" s="53" t="s">
        <v>803</v>
      </c>
      <c r="O167" s="53" t="s">
        <v>613</v>
      </c>
      <c r="P167" s="57" t="s">
        <v>62</v>
      </c>
      <c r="Q167" s="54" t="s">
        <v>226</v>
      </c>
      <c r="R167" s="57"/>
      <c r="S167" s="38" t="s">
        <v>848</v>
      </c>
    </row>
    <row r="168" spans="1:19" s="6" customFormat="1" ht="108" x14ac:dyDescent="0.25">
      <c r="A168" s="35">
        <v>5</v>
      </c>
      <c r="B168" s="60" t="s">
        <v>21</v>
      </c>
      <c r="C168" s="39" t="s">
        <v>55</v>
      </c>
      <c r="D168" s="60" t="s">
        <v>53</v>
      </c>
      <c r="E168" s="36" t="s">
        <v>534</v>
      </c>
      <c r="F168" s="100" t="s">
        <v>345</v>
      </c>
      <c r="G168" s="32" t="s">
        <v>227</v>
      </c>
      <c r="H168" s="31" t="s">
        <v>294</v>
      </c>
      <c r="I168" s="35" t="s">
        <v>4</v>
      </c>
      <c r="J168" s="133">
        <v>23664000</v>
      </c>
      <c r="K168" s="33">
        <f t="shared" si="2"/>
        <v>27840000</v>
      </c>
      <c r="L168" s="65">
        <v>0.85</v>
      </c>
      <c r="M168" s="46" t="s">
        <v>149</v>
      </c>
      <c r="N168" s="53" t="s">
        <v>224</v>
      </c>
      <c r="O168" s="53" t="s">
        <v>614</v>
      </c>
      <c r="P168" s="57" t="s">
        <v>80</v>
      </c>
      <c r="Q168" s="66" t="s">
        <v>516</v>
      </c>
      <c r="R168" s="57"/>
      <c r="S168" s="31" t="s">
        <v>463</v>
      </c>
    </row>
    <row r="169" spans="1:19" s="6" customFormat="1" ht="108" x14ac:dyDescent="0.25">
      <c r="A169" s="35">
        <v>5</v>
      </c>
      <c r="B169" s="60" t="s">
        <v>21</v>
      </c>
      <c r="C169" s="39" t="s">
        <v>55</v>
      </c>
      <c r="D169" s="60" t="s">
        <v>53</v>
      </c>
      <c r="E169" s="36" t="s">
        <v>534</v>
      </c>
      <c r="F169" s="100" t="s">
        <v>346</v>
      </c>
      <c r="G169" s="32" t="s">
        <v>228</v>
      </c>
      <c r="H169" s="31" t="s">
        <v>294</v>
      </c>
      <c r="I169" s="35" t="s">
        <v>4</v>
      </c>
      <c r="J169" s="133">
        <v>15529500</v>
      </c>
      <c r="K169" s="33">
        <f t="shared" si="2"/>
        <v>18270000</v>
      </c>
      <c r="L169" s="65">
        <v>0.85</v>
      </c>
      <c r="M169" s="46" t="s">
        <v>149</v>
      </c>
      <c r="N169" s="53" t="s">
        <v>224</v>
      </c>
      <c r="O169" s="53" t="s">
        <v>837</v>
      </c>
      <c r="P169" s="57" t="s">
        <v>62</v>
      </c>
      <c r="Q169" s="66" t="s">
        <v>229</v>
      </c>
      <c r="R169" s="57"/>
      <c r="S169" s="31" t="s">
        <v>463</v>
      </c>
    </row>
    <row r="170" spans="1:19" s="6" customFormat="1" ht="108" x14ac:dyDescent="0.25">
      <c r="A170" s="29">
        <v>5</v>
      </c>
      <c r="B170" s="48" t="s">
        <v>21</v>
      </c>
      <c r="C170" s="42" t="s">
        <v>55</v>
      </c>
      <c r="D170" s="48" t="s">
        <v>53</v>
      </c>
      <c r="E170" s="36" t="s">
        <v>534</v>
      </c>
      <c r="F170" s="96" t="s">
        <v>347</v>
      </c>
      <c r="G170" s="32" t="s">
        <v>431</v>
      </c>
      <c r="H170" s="31" t="s">
        <v>294</v>
      </c>
      <c r="I170" s="29" t="s">
        <v>4</v>
      </c>
      <c r="J170" s="133">
        <v>28655625</v>
      </c>
      <c r="K170" s="33">
        <f t="shared" si="2"/>
        <v>33712500</v>
      </c>
      <c r="L170" s="65">
        <v>0.85</v>
      </c>
      <c r="M170" s="31" t="s">
        <v>104</v>
      </c>
      <c r="N170" s="31" t="s">
        <v>105</v>
      </c>
      <c r="O170" s="38" t="s">
        <v>105</v>
      </c>
      <c r="P170" s="31" t="s">
        <v>80</v>
      </c>
      <c r="Q170" s="32" t="s">
        <v>436</v>
      </c>
      <c r="R170" s="31"/>
      <c r="S170" s="31" t="s">
        <v>463</v>
      </c>
    </row>
    <row r="171" spans="1:19" s="6" customFormat="1" ht="132" x14ac:dyDescent="0.25">
      <c r="A171" s="29">
        <v>5</v>
      </c>
      <c r="B171" s="48" t="s">
        <v>21</v>
      </c>
      <c r="C171" s="42" t="s">
        <v>55</v>
      </c>
      <c r="D171" s="48" t="s">
        <v>53</v>
      </c>
      <c r="E171" s="36" t="s">
        <v>534</v>
      </c>
      <c r="F171" s="96" t="s">
        <v>429</v>
      </c>
      <c r="G171" s="32" t="s">
        <v>432</v>
      </c>
      <c r="H171" s="31" t="s">
        <v>294</v>
      </c>
      <c r="I171" s="29" t="s">
        <v>4</v>
      </c>
      <c r="J171" s="133">
        <v>7395000</v>
      </c>
      <c r="K171" s="33">
        <f t="shared" si="2"/>
        <v>8700000</v>
      </c>
      <c r="L171" s="65">
        <v>0.85</v>
      </c>
      <c r="M171" s="31" t="s">
        <v>104</v>
      </c>
      <c r="N171" s="31" t="s">
        <v>106</v>
      </c>
      <c r="O171" s="38" t="s">
        <v>434</v>
      </c>
      <c r="P171" s="31" t="s">
        <v>80</v>
      </c>
      <c r="Q171" s="39" t="s">
        <v>808</v>
      </c>
      <c r="R171" s="31"/>
      <c r="S171" s="31" t="s">
        <v>465</v>
      </c>
    </row>
    <row r="172" spans="1:19" s="6" customFormat="1" ht="108" x14ac:dyDescent="0.25">
      <c r="A172" s="29">
        <v>5</v>
      </c>
      <c r="B172" s="48" t="s">
        <v>21</v>
      </c>
      <c r="C172" s="42" t="s">
        <v>55</v>
      </c>
      <c r="D172" s="48" t="s">
        <v>53</v>
      </c>
      <c r="E172" s="36" t="s">
        <v>534</v>
      </c>
      <c r="F172" s="96" t="s">
        <v>430</v>
      </c>
      <c r="G172" s="32" t="s">
        <v>433</v>
      </c>
      <c r="H172" s="31" t="s">
        <v>294</v>
      </c>
      <c r="I172" s="29" t="s">
        <v>4</v>
      </c>
      <c r="J172" s="133">
        <v>14790000</v>
      </c>
      <c r="K172" s="33">
        <f t="shared" si="2"/>
        <v>17400000</v>
      </c>
      <c r="L172" s="65">
        <v>0.85</v>
      </c>
      <c r="M172" s="31" t="s">
        <v>104</v>
      </c>
      <c r="N172" s="31" t="s">
        <v>106</v>
      </c>
      <c r="O172" s="38" t="s">
        <v>105</v>
      </c>
      <c r="P172" s="31" t="s">
        <v>62</v>
      </c>
      <c r="Q172" s="42" t="s">
        <v>435</v>
      </c>
      <c r="R172" s="31"/>
      <c r="S172" s="31" t="s">
        <v>465</v>
      </c>
    </row>
    <row r="173" spans="1:19" s="106" customFormat="1" ht="48" x14ac:dyDescent="0.25">
      <c r="A173" s="124" t="s">
        <v>793</v>
      </c>
      <c r="B173" s="124" t="s">
        <v>797</v>
      </c>
      <c r="C173" s="42" t="s">
        <v>804</v>
      </c>
      <c r="D173" s="124" t="s">
        <v>797</v>
      </c>
      <c r="E173" s="132" t="s">
        <v>896</v>
      </c>
      <c r="F173" s="96" t="s">
        <v>776</v>
      </c>
      <c r="G173" s="96" t="s">
        <v>776</v>
      </c>
      <c r="H173" s="31"/>
      <c r="I173" s="29" t="s">
        <v>288</v>
      </c>
      <c r="J173" s="46">
        <v>1643848</v>
      </c>
      <c r="K173" s="33">
        <f t="shared" si="2"/>
        <v>1933939</v>
      </c>
      <c r="L173" s="40">
        <v>0.85</v>
      </c>
      <c r="M173" s="33" t="s">
        <v>398</v>
      </c>
      <c r="N173" s="33" t="s">
        <v>398</v>
      </c>
      <c r="O173" s="33" t="s">
        <v>75</v>
      </c>
      <c r="P173" s="29" t="s">
        <v>882</v>
      </c>
      <c r="Q173" s="42" t="s">
        <v>895</v>
      </c>
      <c r="R173" s="107"/>
      <c r="S173" s="130" t="s">
        <v>75</v>
      </c>
    </row>
    <row r="174" spans="1:19" s="106" customFormat="1" ht="36" x14ac:dyDescent="0.25">
      <c r="A174" s="124" t="s">
        <v>793</v>
      </c>
      <c r="B174" s="124" t="s">
        <v>798</v>
      </c>
      <c r="C174" s="42" t="s">
        <v>804</v>
      </c>
      <c r="D174" s="124" t="s">
        <v>798</v>
      </c>
      <c r="E174" s="132" t="s">
        <v>897</v>
      </c>
      <c r="F174" s="96" t="s">
        <v>776</v>
      </c>
      <c r="G174" s="96" t="s">
        <v>776</v>
      </c>
      <c r="H174" s="31"/>
      <c r="I174" s="29" t="s">
        <v>4</v>
      </c>
      <c r="J174" s="46">
        <v>3000000</v>
      </c>
      <c r="K174" s="33">
        <f t="shared" si="2"/>
        <v>3529412</v>
      </c>
      <c r="L174" s="40">
        <v>0.85</v>
      </c>
      <c r="M174" s="33" t="s">
        <v>425</v>
      </c>
      <c r="N174" s="33" t="s">
        <v>425</v>
      </c>
      <c r="O174" s="33" t="s">
        <v>75</v>
      </c>
      <c r="P174" s="29" t="s">
        <v>62</v>
      </c>
      <c r="Q174" s="42" t="s">
        <v>883</v>
      </c>
      <c r="R174" s="107"/>
      <c r="S174" s="130" t="s">
        <v>75</v>
      </c>
    </row>
    <row r="175" spans="1:19" s="6" customFormat="1" ht="15" x14ac:dyDescent="0.25">
      <c r="A175" s="67"/>
      <c r="B175" s="67"/>
      <c r="C175" s="68"/>
      <c r="D175" s="67"/>
      <c r="E175" s="68"/>
      <c r="F175" s="101"/>
      <c r="G175" s="68"/>
      <c r="H175" s="68"/>
      <c r="I175" s="68"/>
      <c r="J175" s="68">
        <f>SUBTOTAL(9,J5:J174)</f>
        <v>4073610259</v>
      </c>
      <c r="K175" s="68">
        <f>SUBTOTAL(9,K5:K174)</f>
        <v>4792482655</v>
      </c>
      <c r="L175" s="69"/>
      <c r="M175" s="69"/>
      <c r="N175" s="69"/>
      <c r="O175" s="69"/>
      <c r="P175" s="69"/>
      <c r="Q175" s="70"/>
      <c r="R175" s="69"/>
      <c r="S175" s="69"/>
    </row>
    <row r="176" spans="1:19" s="11" customFormat="1" ht="15" x14ac:dyDescent="0.2">
      <c r="A176" s="4"/>
      <c r="B176" s="4"/>
      <c r="C176" s="3"/>
      <c r="D176" s="4"/>
      <c r="F176" s="102"/>
      <c r="G176" s="9"/>
      <c r="H176" s="4"/>
      <c r="I176" s="3"/>
      <c r="J176" s="147" t="b">
        <f>J175=SAM!H37</f>
        <v>1</v>
      </c>
      <c r="K176" s="148" t="b">
        <f>K175=SAM!G37</f>
        <v>1</v>
      </c>
      <c r="L176" s="8"/>
      <c r="M176" s="3"/>
      <c r="N176" s="13"/>
      <c r="O176" s="13"/>
      <c r="P176" s="3"/>
      <c r="R176" s="13"/>
      <c r="S176" s="13"/>
    </row>
    <row r="178" spans="1:13" ht="14.25" customHeight="1" x14ac:dyDescent="0.2">
      <c r="A178" s="149" t="s">
        <v>899</v>
      </c>
      <c r="B178" s="149"/>
      <c r="C178" s="149"/>
      <c r="D178" s="149"/>
      <c r="E178" s="149"/>
      <c r="F178" s="149"/>
      <c r="G178" s="149"/>
      <c r="H178" s="149"/>
      <c r="M178" s="10"/>
    </row>
    <row r="179" spans="1:13" ht="14.25" customHeight="1" x14ac:dyDescent="0.2">
      <c r="A179" s="149"/>
      <c r="B179" s="149"/>
      <c r="C179" s="149"/>
      <c r="D179" s="149"/>
      <c r="E179" s="149"/>
      <c r="F179" s="149"/>
      <c r="G179" s="149"/>
      <c r="H179" s="149"/>
    </row>
    <row r="180" spans="1:13" ht="14.25" customHeight="1" x14ac:dyDescent="0.2">
      <c r="A180" s="149"/>
      <c r="B180" s="149"/>
      <c r="C180" s="149"/>
      <c r="D180" s="149"/>
      <c r="E180" s="149"/>
      <c r="F180" s="149"/>
      <c r="G180" s="149"/>
      <c r="H180" s="149"/>
    </row>
    <row r="181" spans="1:13" ht="14.25" customHeight="1" x14ac:dyDescent="0.2">
      <c r="A181" s="149"/>
      <c r="B181" s="149"/>
      <c r="C181" s="149"/>
      <c r="D181" s="149"/>
      <c r="E181" s="149"/>
      <c r="F181" s="149"/>
      <c r="G181" s="149"/>
      <c r="H181" s="149"/>
    </row>
    <row r="182" spans="1:13" ht="14.25" customHeight="1" x14ac:dyDescent="0.2">
      <c r="A182" s="149"/>
      <c r="B182" s="149"/>
      <c r="C182" s="149"/>
      <c r="D182" s="149"/>
      <c r="E182" s="149"/>
      <c r="F182" s="149"/>
      <c r="G182" s="149"/>
      <c r="H182" s="149"/>
    </row>
    <row r="183" spans="1:13" ht="14.25" customHeight="1" x14ac:dyDescent="0.2">
      <c r="A183" s="149"/>
      <c r="B183" s="149"/>
      <c r="C183" s="149"/>
      <c r="D183" s="149"/>
      <c r="E183" s="149"/>
      <c r="F183" s="149"/>
      <c r="G183" s="149"/>
      <c r="H183" s="149"/>
      <c r="M183" s="115"/>
    </row>
    <row r="184" spans="1:13" ht="14.25" customHeight="1" x14ac:dyDescent="0.2">
      <c r="A184" s="149"/>
      <c r="B184" s="149"/>
      <c r="C184" s="149"/>
      <c r="D184" s="149"/>
      <c r="E184" s="149"/>
      <c r="F184" s="149"/>
      <c r="G184" s="149"/>
      <c r="H184" s="149"/>
      <c r="M184" s="115"/>
    </row>
    <row r="185" spans="1:13" ht="14.25" customHeight="1" x14ac:dyDescent="0.2">
      <c r="A185" s="149"/>
      <c r="B185" s="149"/>
      <c r="C185" s="149"/>
      <c r="D185" s="149"/>
      <c r="E185" s="149"/>
      <c r="F185" s="149"/>
      <c r="G185" s="149"/>
      <c r="H185" s="149"/>
      <c r="M185" s="117"/>
    </row>
  </sheetData>
  <autoFilter ref="A4:S176" xr:uid="{00000000-0009-0000-0000-000000000000}"/>
  <sortState xmlns:xlrd2="http://schemas.microsoft.com/office/spreadsheetml/2017/richdata2" ref="K253:K269">
    <sortCondition ref="K251"/>
  </sortState>
  <mergeCells count="1">
    <mergeCell ref="A178:H185"/>
  </mergeCells>
  <pageMargins left="0.23622047244094491" right="0.23622047244094491" top="0.74803149606299213" bottom="0.74803149606299213" header="0.31496062992125984" footer="0.31496062992125984"/>
  <pageSetup scale="29"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0"/>
  <sheetViews>
    <sheetView zoomScale="85" zoomScaleNormal="85" workbookViewId="0">
      <pane ySplit="3" topLeftCell="A4" activePane="bottomLeft" state="frozen"/>
      <selection pane="bottomLeft" activeCell="F47" sqref="F47"/>
    </sheetView>
  </sheetViews>
  <sheetFormatPr defaultColWidth="9.140625" defaultRowHeight="12.75" x14ac:dyDescent="0.2"/>
  <cols>
    <col min="1" max="1" width="6.28515625" style="14" customWidth="1"/>
    <col min="2" max="2" width="9.42578125" style="14" customWidth="1"/>
    <col min="3" max="3" width="25.7109375" style="14" customWidth="1"/>
    <col min="4" max="4" width="5.5703125" style="14" bestFit="1" customWidth="1"/>
    <col min="5" max="5" width="8" style="14" bestFit="1" customWidth="1"/>
    <col min="6" max="6" width="42.7109375" style="14" customWidth="1"/>
    <col min="7" max="7" width="19.42578125" style="14" bestFit="1" customWidth="1"/>
    <col min="8" max="8" width="15.7109375" style="14" customWidth="1"/>
    <col min="9" max="9" width="12.28515625" style="14" bestFit="1" customWidth="1"/>
    <col min="10" max="11" width="10.85546875" style="14" bestFit="1" customWidth="1"/>
    <col min="12" max="12" width="14.28515625" style="14" customWidth="1"/>
    <col min="13" max="13" width="9.140625" style="14" customWidth="1"/>
    <col min="14" max="16" width="10.85546875" style="14" customWidth="1"/>
    <col min="17" max="17" width="14" style="14" customWidth="1"/>
    <col min="18" max="20" width="12.28515625" style="14" bestFit="1" customWidth="1"/>
    <col min="21" max="21" width="10.85546875" style="14" bestFit="1" customWidth="1"/>
    <col min="22" max="16384" width="9.140625" style="14"/>
  </cols>
  <sheetData>
    <row r="1" spans="1:21" s="20" customFormat="1" ht="15" x14ac:dyDescent="0.25">
      <c r="A1" s="20" t="s">
        <v>771</v>
      </c>
    </row>
    <row r="2" spans="1:21" x14ac:dyDescent="0.2">
      <c r="G2" s="18"/>
    </row>
    <row r="3" spans="1:21" ht="38.25" x14ac:dyDescent="0.2">
      <c r="A3" s="73" t="s">
        <v>728</v>
      </c>
      <c r="B3" s="73" t="s">
        <v>0</v>
      </c>
      <c r="C3" s="73" t="s">
        <v>22</v>
      </c>
      <c r="D3" s="73" t="s">
        <v>1</v>
      </c>
      <c r="E3" s="73" t="s">
        <v>23</v>
      </c>
      <c r="F3" s="73" t="s">
        <v>30</v>
      </c>
      <c r="G3" s="73" t="s">
        <v>729</v>
      </c>
      <c r="H3" s="73" t="s">
        <v>705</v>
      </c>
      <c r="I3" s="73" t="s">
        <v>4</v>
      </c>
      <c r="J3" s="73" t="s">
        <v>259</v>
      </c>
      <c r="K3" s="73" t="s">
        <v>288</v>
      </c>
      <c r="M3" s="73" t="s">
        <v>728</v>
      </c>
      <c r="N3" s="73" t="s">
        <v>0</v>
      </c>
      <c r="O3" s="73" t="s">
        <v>22</v>
      </c>
      <c r="P3" s="73" t="s">
        <v>1</v>
      </c>
      <c r="Q3" s="73" t="s">
        <v>729</v>
      </c>
      <c r="R3" s="73" t="s">
        <v>705</v>
      </c>
      <c r="S3" s="73" t="s">
        <v>4</v>
      </c>
      <c r="T3" s="73" t="s">
        <v>259</v>
      </c>
      <c r="U3" s="73" t="s">
        <v>288</v>
      </c>
    </row>
    <row r="4" spans="1:21" ht="15" customHeight="1" x14ac:dyDescent="0.2">
      <c r="A4" s="74">
        <v>1</v>
      </c>
      <c r="B4" s="75" t="s">
        <v>2</v>
      </c>
      <c r="C4" s="76" t="s">
        <v>3</v>
      </c>
      <c r="D4" s="74" t="s">
        <v>4</v>
      </c>
      <c r="E4" s="74" t="s">
        <v>31</v>
      </c>
      <c r="F4" s="76" t="s">
        <v>706</v>
      </c>
      <c r="G4" s="103">
        <f>ROUND((H4/0.85),0)</f>
        <v>292659948</v>
      </c>
      <c r="H4" s="83">
        <f>SUMIFS(Pasākumi_kārtas!$J$5:$J$174,Pasākumi_kārtas!$D$5:$D$174,SAM!E4)</f>
        <v>248760956</v>
      </c>
      <c r="I4" s="77">
        <f>SUMIFS(Pasākumi_kārtas!$J$5:$J$174,Pasākumi_kārtas!$D$5:$D$174,SAM!$E4,Pasākumi_kārtas!$I$5:$I$174,I$3)</f>
        <v>248760956</v>
      </c>
      <c r="J4" s="77">
        <f>SUMIFS(Pasākumi_kārtas!$J$5:$J$174,Pasākumi_kārtas!$D$5:$D$174,SAM!$E4,Pasākumi_kārtas!$I$5:$I$174,J$3)</f>
        <v>0</v>
      </c>
      <c r="K4" s="77">
        <f>SUMIFS(Pasākumi_kārtas!$J$5:$J$174,Pasākumi_kārtas!$D$5:$D$174,SAM!$E4,Pasākumi_kārtas!$I$5:$I$174,K$3)</f>
        <v>0</v>
      </c>
      <c r="M4" s="84" t="s">
        <v>535</v>
      </c>
      <c r="N4" s="85"/>
      <c r="O4" s="86"/>
      <c r="P4" s="85"/>
      <c r="Q4" s="87">
        <f>SUM(Q5:Q8)</f>
        <v>968231816</v>
      </c>
      <c r="R4" s="87">
        <f t="shared" ref="R4:U4" si="0">SUM(R5:R8)</f>
        <v>822997044</v>
      </c>
      <c r="S4" s="87">
        <f t="shared" si="0"/>
        <v>822997044</v>
      </c>
      <c r="T4" s="87">
        <f t="shared" si="0"/>
        <v>0</v>
      </c>
      <c r="U4" s="87">
        <f t="shared" si="0"/>
        <v>0</v>
      </c>
    </row>
    <row r="5" spans="1:21" ht="15" customHeight="1" x14ac:dyDescent="0.2">
      <c r="A5" s="15">
        <v>1</v>
      </c>
      <c r="B5" s="78" t="s">
        <v>2</v>
      </c>
      <c r="C5" s="79" t="s">
        <v>3</v>
      </c>
      <c r="D5" s="15" t="s">
        <v>4</v>
      </c>
      <c r="E5" s="15" t="s">
        <v>32</v>
      </c>
      <c r="F5" s="79" t="s">
        <v>707</v>
      </c>
      <c r="G5" s="103">
        <f t="shared" ref="G5:G34" si="1">ROUND((H5/0.85),0)</f>
        <v>26100000</v>
      </c>
      <c r="H5" s="83">
        <f>SUMIFS(Pasākumi_kārtas!$J$5:$J$174,Pasākumi_kārtas!$D$5:$D$174,SAM!E5)</f>
        <v>22185000</v>
      </c>
      <c r="I5" s="77">
        <f>SUMIFS(Pasākumi_kārtas!$J$5:$J$174,Pasākumi_kārtas!$D$5:$D$174,SAM!$E5,Pasākumi_kārtas!$I$5:$I$174,I$3)</f>
        <v>22185000</v>
      </c>
      <c r="J5" s="77">
        <f>SUMIFS(Pasākumi_kārtas!$J$5:$J$174,Pasākumi_kārtas!$D$5:$D$174,SAM!$E5,Pasākumi_kārtas!$I$5:$I$174,J$3)</f>
        <v>0</v>
      </c>
      <c r="K5" s="77">
        <f>SUMIFS(Pasākumi_kārtas!$J$5:$J$174,Pasākumi_kārtas!$D$5:$D$174,SAM!$E5,Pasākumi_kārtas!$I$5:$I$174,K$3)</f>
        <v>0</v>
      </c>
      <c r="M5" s="15">
        <v>1</v>
      </c>
      <c r="N5" s="15" t="s">
        <v>2</v>
      </c>
      <c r="O5" s="79" t="s">
        <v>3</v>
      </c>
      <c r="P5" s="15" t="s">
        <v>4</v>
      </c>
      <c r="Q5" s="77">
        <f>ROUND((R5/0.85),0)</f>
        <v>318759948</v>
      </c>
      <c r="R5" s="77">
        <f>SUMIFS(Pasākumi_kārtas!$J$5:$J$174,Pasākumi_kārtas!$B$5:$B$174,SAM!N5,Pasākumi_kārtas!$I$5:$I$174,SAM!P5)</f>
        <v>270945956</v>
      </c>
      <c r="S5" s="77">
        <f>SUMIFS(Pasākumi_kārtas!$J$5:$J$174,Pasākumi_kārtas!$B$5:$B$174,SAM!N5,Pasākumi_kārtas!$I$5:$I$174,P5)</f>
        <v>270945956</v>
      </c>
      <c r="T5" s="77"/>
      <c r="U5" s="77"/>
    </row>
    <row r="6" spans="1:21" ht="15" customHeight="1" x14ac:dyDescent="0.2">
      <c r="A6" s="15">
        <v>1</v>
      </c>
      <c r="B6" s="78" t="s">
        <v>5</v>
      </c>
      <c r="C6" s="79" t="s">
        <v>6</v>
      </c>
      <c r="D6" s="15" t="s">
        <v>4</v>
      </c>
      <c r="E6" s="15" t="s">
        <v>33</v>
      </c>
      <c r="F6" s="79" t="s">
        <v>708</v>
      </c>
      <c r="G6" s="103">
        <f t="shared" si="1"/>
        <v>142910000</v>
      </c>
      <c r="H6" s="83">
        <f>SUMIFS(Pasākumi_kārtas!$J$5:$J$174,Pasākumi_kārtas!$D$5:$D$174,SAM!E6)</f>
        <v>121473500</v>
      </c>
      <c r="I6" s="77">
        <f>SUMIFS(Pasākumi_kārtas!$J$5:$J$174,Pasākumi_kārtas!$D$5:$D$174,SAM!$E6,Pasākumi_kārtas!$I$5:$I$174,I$3)</f>
        <v>121473500</v>
      </c>
      <c r="J6" s="77">
        <f>SUMIFS(Pasākumi_kārtas!$J$5:$J$174,Pasākumi_kārtas!$D$5:$D$174,SAM!$E6,Pasākumi_kārtas!$I$5:$I$174,J$3)</f>
        <v>0</v>
      </c>
      <c r="K6" s="77">
        <f>SUMIFS(Pasākumi_kārtas!$J$5:$J$174,Pasākumi_kārtas!$D$5:$D$174,SAM!$E6,Pasākumi_kārtas!$I$5:$I$174,K$3)</f>
        <v>0</v>
      </c>
      <c r="M6" s="15">
        <v>1</v>
      </c>
      <c r="N6" s="15" t="s">
        <v>5</v>
      </c>
      <c r="O6" s="79" t="s">
        <v>6</v>
      </c>
      <c r="P6" s="15" t="s">
        <v>4</v>
      </c>
      <c r="Q6" s="77">
        <f t="shared" ref="Q6:Q8" si="2">ROUND((R6/0.85),0)</f>
        <v>434565000</v>
      </c>
      <c r="R6" s="77">
        <f>SUMIFS(Pasākumi_kārtas!$J$5:$J$174,Pasākumi_kārtas!$B$5:$B$174,SAM!N6,Pasākumi_kārtas!$I$5:$I$174,SAM!P6)</f>
        <v>369380250</v>
      </c>
      <c r="S6" s="77">
        <f>SUMIFS(Pasākumi_kārtas!$J$5:$J$174,Pasākumi_kārtas!$B$5:$B$174,SAM!N6,Pasākumi_kārtas!$I$5:$I$174,P6)</f>
        <v>369380250</v>
      </c>
      <c r="T6" s="77"/>
      <c r="U6" s="77"/>
    </row>
    <row r="7" spans="1:21" ht="15" customHeight="1" x14ac:dyDescent="0.2">
      <c r="A7" s="15">
        <v>1</v>
      </c>
      <c r="B7" s="78" t="s">
        <v>5</v>
      </c>
      <c r="C7" s="79" t="s">
        <v>6</v>
      </c>
      <c r="D7" s="15" t="s">
        <v>4</v>
      </c>
      <c r="E7" s="15" t="s">
        <v>34</v>
      </c>
      <c r="F7" s="79" t="s">
        <v>709</v>
      </c>
      <c r="G7" s="103">
        <f t="shared" si="1"/>
        <v>23000000</v>
      </c>
      <c r="H7" s="83">
        <f>ROUND(SUMIFS(Pasākumi_kārtas!$J$5:$J$174,Pasākumi_kārtas!$D$5:$D$174,SAM!E7),0)</f>
        <v>19550000</v>
      </c>
      <c r="I7" s="77">
        <f>SUMIFS(Pasākumi_kārtas!$J$5:$J$174,Pasākumi_kārtas!$D$5:$D$174,SAM!$E7,Pasākumi_kārtas!$I$5:$I$174,I$3)</f>
        <v>19550000</v>
      </c>
      <c r="J7" s="77">
        <f>SUMIFS(Pasākumi_kārtas!$J$5:$J$174,Pasākumi_kārtas!$D$5:$D$174,SAM!$E7,Pasākumi_kārtas!$I$5:$I$174,J$3)</f>
        <v>0</v>
      </c>
      <c r="K7" s="77">
        <f>SUMIFS(Pasākumi_kārtas!$J$5:$J$174,Pasākumi_kārtas!$D$5:$D$174,SAM!$E7,Pasākumi_kārtas!$I$5:$I$174,K$3)</f>
        <v>0</v>
      </c>
      <c r="M7" s="15">
        <v>1</v>
      </c>
      <c r="N7" s="15" t="s">
        <v>7</v>
      </c>
      <c r="O7" s="79" t="s">
        <v>8</v>
      </c>
      <c r="P7" s="15" t="s">
        <v>4</v>
      </c>
      <c r="Q7" s="77">
        <f t="shared" si="2"/>
        <v>176191868</v>
      </c>
      <c r="R7" s="77">
        <f>SUMIFS(Pasākumi_kārtas!$J$5:$J$174,Pasākumi_kārtas!$B$5:$B$174,SAM!N7,Pasākumi_kārtas!$I$5:$I$174,SAM!P7)</f>
        <v>149763088</v>
      </c>
      <c r="S7" s="77">
        <f>SUMIFS(Pasākumi_kārtas!$J$5:$J$174,Pasākumi_kārtas!$B$5:$B$174,SAM!N7,Pasākumi_kārtas!$I$5:$I$174,P7)</f>
        <v>149763088</v>
      </c>
      <c r="T7" s="77"/>
      <c r="U7" s="77"/>
    </row>
    <row r="8" spans="1:21" ht="15" customHeight="1" x14ac:dyDescent="0.2">
      <c r="A8" s="15">
        <v>1</v>
      </c>
      <c r="B8" s="78" t="s">
        <v>5</v>
      </c>
      <c r="C8" s="79" t="s">
        <v>6</v>
      </c>
      <c r="D8" s="15" t="s">
        <v>4</v>
      </c>
      <c r="E8" s="15" t="s">
        <v>35</v>
      </c>
      <c r="F8" s="79" t="s">
        <v>710</v>
      </c>
      <c r="G8" s="103">
        <f t="shared" si="1"/>
        <v>268655000</v>
      </c>
      <c r="H8" s="83">
        <f>ROUND(SUMIFS(Pasākumi_kārtas!$J$5:$J$174,Pasākumi_kārtas!$D$5:$D$174,SAM!E8),0)</f>
        <v>228356750</v>
      </c>
      <c r="I8" s="77">
        <f>SUMIFS(Pasākumi_kārtas!$J$5:$J$174,Pasākumi_kārtas!$D$5:$D$174,SAM!$E8,Pasākumi_kārtas!$I$5:$I$174,I$3)</f>
        <v>228356750</v>
      </c>
      <c r="J8" s="77">
        <f>SUMIFS(Pasākumi_kārtas!$J$5:$J$174,Pasākumi_kārtas!$D$5:$D$174,SAM!$E8,Pasākumi_kārtas!$I$5:$I$174,J$3)</f>
        <v>0</v>
      </c>
      <c r="K8" s="77">
        <f>SUMIFS(Pasākumi_kārtas!$J$5:$J$174,Pasākumi_kārtas!$D$5:$D$174,SAM!$E8,Pasākumi_kārtas!$I$5:$I$174,K$3)</f>
        <v>0</v>
      </c>
      <c r="M8" s="15">
        <v>1</v>
      </c>
      <c r="N8" s="15" t="s">
        <v>399</v>
      </c>
      <c r="O8" s="79" t="s">
        <v>14</v>
      </c>
      <c r="P8" s="15" t="s">
        <v>4</v>
      </c>
      <c r="Q8" s="77">
        <f t="shared" si="2"/>
        <v>38715000</v>
      </c>
      <c r="R8" s="77">
        <f>SUMIFS(Pasākumi_kārtas!$J$5:$J$174,Pasākumi_kārtas!$B$5:$B$174,SAM!N8,Pasākumi_kārtas!$I$5:$I$174,SAM!P8)</f>
        <v>32907750</v>
      </c>
      <c r="S8" s="77">
        <f>SUMIFS(Pasākumi_kārtas!$J$5:$J$174,Pasākumi_kārtas!$B$5:$B$174,SAM!N8,Pasākumi_kārtas!$I$5:$I$174,P8)</f>
        <v>32907750</v>
      </c>
      <c r="T8" s="77"/>
      <c r="U8" s="77"/>
    </row>
    <row r="9" spans="1:21" ht="15" customHeight="1" x14ac:dyDescent="0.2">
      <c r="A9" s="15">
        <v>1</v>
      </c>
      <c r="B9" s="78" t="s">
        <v>7</v>
      </c>
      <c r="C9" s="79" t="s">
        <v>8</v>
      </c>
      <c r="D9" s="15" t="s">
        <v>4</v>
      </c>
      <c r="E9" s="15" t="s">
        <v>36</v>
      </c>
      <c r="F9" s="79" t="s">
        <v>711</v>
      </c>
      <c r="G9" s="103">
        <f t="shared" si="1"/>
        <v>176191868</v>
      </c>
      <c r="H9" s="83">
        <f>ROUND(SUMIFS(Pasākumi_kārtas!$J$5:$J$174,Pasākumi_kārtas!$D$5:$D$174,SAM!E9),0)</f>
        <v>149763088</v>
      </c>
      <c r="I9" s="77">
        <f>SUMIFS(Pasākumi_kārtas!$J$5:$J$174,Pasākumi_kārtas!$D$5:$D$174,SAM!$E9,Pasākumi_kārtas!$I$5:$I$174,I$3)</f>
        <v>149763088</v>
      </c>
      <c r="J9" s="77">
        <f>SUMIFS(Pasākumi_kārtas!$J$5:$J$174,Pasākumi_kārtas!$D$5:$D$174,SAM!$E9,Pasākumi_kārtas!$I$5:$I$174,J$3)</f>
        <v>0</v>
      </c>
      <c r="K9" s="77">
        <f>SUMIFS(Pasākumi_kārtas!$J$5:$J$174,Pasākumi_kārtas!$D$5:$D$174,SAM!$E9,Pasākumi_kārtas!$I$5:$I$174,K$3)</f>
        <v>0</v>
      </c>
      <c r="M9" s="84" t="s">
        <v>536</v>
      </c>
      <c r="N9" s="85"/>
      <c r="O9" s="86"/>
      <c r="P9" s="85"/>
      <c r="Q9" s="87">
        <f t="shared" ref="Q9:S9" si="3">SUM(Q10:Q15)</f>
        <v>1175239318</v>
      </c>
      <c r="R9" s="87">
        <f t="shared" si="3"/>
        <v>998953420</v>
      </c>
      <c r="S9" s="87">
        <f t="shared" si="3"/>
        <v>844835920</v>
      </c>
      <c r="T9" s="87">
        <f>SUM(T10:T15)</f>
        <v>154117500</v>
      </c>
      <c r="U9" s="87">
        <f t="shared" ref="U9" si="4">SUM(U10:U14)</f>
        <v>0</v>
      </c>
    </row>
    <row r="10" spans="1:21" ht="15" customHeight="1" x14ac:dyDescent="0.2">
      <c r="A10" s="15">
        <v>1</v>
      </c>
      <c r="B10" s="15" t="s">
        <v>399</v>
      </c>
      <c r="C10" s="79" t="s">
        <v>14</v>
      </c>
      <c r="D10" s="15" t="s">
        <v>4</v>
      </c>
      <c r="E10" s="15" t="s">
        <v>400</v>
      </c>
      <c r="F10" s="80" t="s">
        <v>712</v>
      </c>
      <c r="G10" s="103">
        <f t="shared" si="1"/>
        <v>38715000</v>
      </c>
      <c r="H10" s="83">
        <f>ROUND(SUMIFS(Pasākumi_kārtas!$J$5:$J$174,Pasākumi_kārtas!$D$5:$D$174,SAM!E10),0)</f>
        <v>32907750</v>
      </c>
      <c r="I10" s="77">
        <f>SUMIFS(Pasākumi_kārtas!$J$5:$J$174,Pasākumi_kārtas!$D$5:$D$174,SAM!$E10,Pasākumi_kārtas!$I$5:$I$174,I$3)</f>
        <v>32907750</v>
      </c>
      <c r="J10" s="77">
        <f>SUMIFS(Pasākumi_kārtas!$J$5:$J$174,Pasākumi_kārtas!$D$5:$D$174,SAM!$E10,Pasākumi_kārtas!$I$5:$I$174,J$3)</f>
        <v>0</v>
      </c>
      <c r="K10" s="77">
        <f>SUMIFS(Pasākumi_kārtas!$J$5:$J$174,Pasākumi_kārtas!$D$5:$D$174,SAM!$E10,Pasākumi_kārtas!$I$5:$I$174,K$3)</f>
        <v>0</v>
      </c>
      <c r="M10" s="15">
        <v>2</v>
      </c>
      <c r="N10" s="15" t="s">
        <v>9</v>
      </c>
      <c r="O10" s="79" t="s">
        <v>26</v>
      </c>
      <c r="P10" s="15" t="s">
        <v>4</v>
      </c>
      <c r="Q10" s="77">
        <f>ROUND((R10/0.85),0)</f>
        <v>671367715</v>
      </c>
      <c r="R10" s="77">
        <f>SUMIFS(Pasākumi_kārtas!$J$5:$J$174,Pasākumi_kārtas!$B$5:$B$174,SAM!N10,Pasākumi_kārtas!$I$5:$I$174,SAM!P10)</f>
        <v>570662558</v>
      </c>
      <c r="S10" s="77">
        <f>SUMIFS(Pasākumi_kārtas!$J$5:$J$174,Pasākumi_kārtas!$B$5:$B$174,SAM!N10,Pasākumi_kārtas!$I$5:$I$174,P10)</f>
        <v>570662558</v>
      </c>
      <c r="T10" s="77"/>
      <c r="U10" s="77"/>
    </row>
    <row r="11" spans="1:21" ht="15" customHeight="1" x14ac:dyDescent="0.2">
      <c r="A11" s="15">
        <v>2</v>
      </c>
      <c r="B11" s="15" t="s">
        <v>9</v>
      </c>
      <c r="C11" s="79" t="s">
        <v>26</v>
      </c>
      <c r="D11" s="15" t="s">
        <v>4</v>
      </c>
      <c r="E11" s="15" t="s">
        <v>37</v>
      </c>
      <c r="F11" s="80" t="s">
        <v>713</v>
      </c>
      <c r="G11" s="103">
        <f t="shared" si="1"/>
        <v>473025744</v>
      </c>
      <c r="H11" s="83">
        <f>ROUND(SUMIFS(Pasākumi_kārtas!$J$5:$J$174,Pasākumi_kārtas!$D$5:$D$174,SAM!E11),0)</f>
        <v>402071882</v>
      </c>
      <c r="I11" s="77">
        <f>SUMIFS(Pasākumi_kārtas!$J$5:$J$174,Pasākumi_kārtas!$D$5:$D$174,SAM!$E11,Pasākumi_kārtas!$I$5:$I$174,I$3)</f>
        <v>402071882</v>
      </c>
      <c r="J11" s="77">
        <f>SUMIFS(Pasākumi_kārtas!$J$5:$J$174,Pasākumi_kārtas!$D$5:$D$174,SAM!$E11,Pasākumi_kārtas!$I$5:$I$174,J$3)</f>
        <v>0</v>
      </c>
      <c r="K11" s="77">
        <f>SUMIFS(Pasākumi_kārtas!$J$5:$J$174,Pasākumi_kārtas!$D$5:$D$174,SAM!$E11,Pasākumi_kārtas!$I$5:$I$174,K$3)</f>
        <v>0</v>
      </c>
      <c r="M11" s="15" t="s">
        <v>727</v>
      </c>
      <c r="N11" s="15" t="s">
        <v>9</v>
      </c>
      <c r="O11" s="79" t="s">
        <v>26</v>
      </c>
      <c r="P11" s="15" t="s">
        <v>259</v>
      </c>
      <c r="Q11" s="77">
        <f t="shared" ref="Q11:Q15" si="5">ROUND((R11/0.85),0)</f>
        <v>21750000</v>
      </c>
      <c r="R11" s="77">
        <f>SUMIFS(Pasākumi_kārtas!$J$5:$J$174,Pasākumi_kārtas!$B$5:$B$174,SAM!N11,Pasākumi_kārtas!$I$5:$I$174,SAM!P11)</f>
        <v>18487500</v>
      </c>
      <c r="S11" s="77"/>
      <c r="T11" s="77">
        <f>SUMIFS(Pasākumi_kārtas!$J$5:$J$174,Pasākumi_kārtas!$B$5:$B$174,SAM!N11,Pasākumi_kārtas!$I$5:$I$174,P11)</f>
        <v>18487500</v>
      </c>
      <c r="U11" s="77"/>
    </row>
    <row r="12" spans="1:21" ht="15" customHeight="1" x14ac:dyDescent="0.2">
      <c r="A12" s="15">
        <v>2</v>
      </c>
      <c r="B12" s="15" t="s">
        <v>9</v>
      </c>
      <c r="C12" s="79" t="s">
        <v>26</v>
      </c>
      <c r="D12" s="15" t="s">
        <v>259</v>
      </c>
      <c r="E12" s="15" t="s">
        <v>38</v>
      </c>
      <c r="F12" s="80" t="s">
        <v>741</v>
      </c>
      <c r="G12" s="103">
        <f t="shared" si="1"/>
        <v>21750000</v>
      </c>
      <c r="H12" s="83">
        <f>ROUND(SUMIFS(Pasākumi_kārtas!$J$5:$J$174,Pasākumi_kārtas!$D$5:$D$174,SAM!E12),0)</f>
        <v>18487500</v>
      </c>
      <c r="I12" s="77">
        <f>SUMIFS(Pasākumi_kārtas!$J$5:$J$174,Pasākumi_kārtas!$D$5:$D$174,SAM!$E12,Pasākumi_kārtas!$I$5:$I$174,I$3)</f>
        <v>0</v>
      </c>
      <c r="J12" s="77">
        <f>SUMIFS(Pasākumi_kārtas!$J$5:$J$174,Pasākumi_kārtas!$D$5:$D$174,SAM!$E12,Pasākumi_kārtas!$I$5:$I$174,J$3)</f>
        <v>18487500</v>
      </c>
      <c r="K12" s="77">
        <f>SUMIFS(Pasākumi_kārtas!$J$5:$J$174,Pasākumi_kārtas!$D$5:$D$174,SAM!$E12,Pasākumi_kārtas!$I$5:$I$174,K$3)</f>
        <v>0</v>
      </c>
      <c r="M12" s="15">
        <v>2</v>
      </c>
      <c r="N12" s="15" t="s">
        <v>10</v>
      </c>
      <c r="O12" s="79" t="s">
        <v>11</v>
      </c>
      <c r="P12" s="15" t="s">
        <v>4</v>
      </c>
      <c r="Q12" s="77">
        <f t="shared" si="5"/>
        <v>178226518</v>
      </c>
      <c r="R12" s="77">
        <f>SUMIFS(Pasākumi_kārtas!$J$5:$J$174,Pasākumi_kārtas!$B$5:$B$174,SAM!N12,Pasākumi_kārtas!$I$5:$I$174,SAM!P12)</f>
        <v>151492540</v>
      </c>
      <c r="S12" s="77">
        <f>SUMIFS(Pasākumi_kārtas!$J$5:$J$174,Pasākumi_kārtas!$B$5:$B$174,SAM!N12,Pasākumi_kārtas!$I$5:$I$174,P12)</f>
        <v>151492540</v>
      </c>
      <c r="T12" s="77"/>
      <c r="U12" s="77"/>
    </row>
    <row r="13" spans="1:21" ht="15" customHeight="1" x14ac:dyDescent="0.2">
      <c r="A13" s="15">
        <v>2</v>
      </c>
      <c r="B13" s="15" t="s">
        <v>9</v>
      </c>
      <c r="C13" s="79" t="s">
        <v>26</v>
      </c>
      <c r="D13" s="15" t="s">
        <v>4</v>
      </c>
      <c r="E13" s="74" t="s">
        <v>39</v>
      </c>
      <c r="F13" s="81" t="s">
        <v>714</v>
      </c>
      <c r="G13" s="103">
        <f t="shared" si="1"/>
        <v>174851972</v>
      </c>
      <c r="H13" s="83">
        <f>ROUND(SUMIFS(Pasākumi_kārtas!$J$5:$J$174,Pasākumi_kārtas!$D$5:$D$174,SAM!E13),0)</f>
        <v>148624176</v>
      </c>
      <c r="I13" s="77">
        <f>SUMIFS(Pasākumi_kārtas!$J$5:$J$174,Pasākumi_kārtas!$D$5:$D$174,SAM!$E13,Pasākumi_kārtas!$I$5:$I$174,I$3)</f>
        <v>148624176</v>
      </c>
      <c r="J13" s="77">
        <f>SUMIFS(Pasākumi_kārtas!$J$5:$J$174,Pasākumi_kārtas!$D$5:$D$174,SAM!$E13,Pasākumi_kārtas!$I$5:$I$174,J$3)</f>
        <v>0</v>
      </c>
      <c r="K13" s="77">
        <f>SUMIFS(Pasākumi_kārtas!$J$5:$J$174,Pasākumi_kārtas!$D$5:$D$174,SAM!$E13,Pasākumi_kārtas!$I$5:$I$174,K$3)</f>
        <v>0</v>
      </c>
      <c r="M13" s="15">
        <v>2</v>
      </c>
      <c r="N13" s="15" t="s">
        <v>10</v>
      </c>
      <c r="O13" s="79" t="s">
        <v>11</v>
      </c>
      <c r="P13" s="15" t="s">
        <v>259</v>
      </c>
      <c r="Q13" s="77">
        <f t="shared" si="5"/>
        <v>121800000</v>
      </c>
      <c r="R13" s="77">
        <f>SUMIFS(Pasākumi_kārtas!$J$5:$J$174,Pasākumi_kārtas!$B$5:$B$174,SAM!N13,Pasākumi_kārtas!$I$5:$I$174,SAM!P13)</f>
        <v>103530000</v>
      </c>
      <c r="S13" s="77"/>
      <c r="T13" s="77">
        <f>SUMIFS(Pasākumi_kārtas!$J$5:$J$174,Pasākumi_kārtas!$B$5:$B$174,SAM!N13,Pasākumi_kārtas!$I$5:$I$174,P13)</f>
        <v>103530000</v>
      </c>
      <c r="U13" s="77"/>
    </row>
    <row r="14" spans="1:21" ht="15" customHeight="1" x14ac:dyDescent="0.2">
      <c r="A14" s="15">
        <v>2</v>
      </c>
      <c r="B14" s="15" t="s">
        <v>9</v>
      </c>
      <c r="C14" s="79" t="s">
        <v>26</v>
      </c>
      <c r="D14" s="15" t="s">
        <v>4</v>
      </c>
      <c r="E14" s="74" t="s">
        <v>740</v>
      </c>
      <c r="F14" s="80" t="s">
        <v>742</v>
      </c>
      <c r="G14" s="103">
        <f t="shared" si="1"/>
        <v>23490000</v>
      </c>
      <c r="H14" s="83">
        <f>ROUND(SUMIFS(Pasākumi_kārtas!$J$5:$J$174,Pasākumi_kārtas!$D$5:$D$174,SAM!E14),0)</f>
        <v>19966500</v>
      </c>
      <c r="I14" s="77">
        <f>SUMIFS(Pasākumi_kārtas!$J$5:$J$174,Pasākumi_kārtas!$D$5:$D$174,SAM!$E14,Pasākumi_kārtas!$I$5:$I$174,I$3)</f>
        <v>19966500</v>
      </c>
      <c r="J14" s="77">
        <f>SUMIFS(Pasākumi_kārtas!$J$5:$J$174,Pasākumi_kārtas!$D$5:$D$174,SAM!$E14,Pasākumi_kārtas!$I$5:$I$174,J$3)</f>
        <v>0</v>
      </c>
      <c r="K14" s="77">
        <f>SUMIFS(Pasākumi_kārtas!$J$5:$J$174,Pasākumi_kārtas!$D$5:$D$174,SAM!$E14,Pasākumi_kārtas!$I$5:$I$174,K$3)</f>
        <v>0</v>
      </c>
      <c r="M14" s="15">
        <v>2</v>
      </c>
      <c r="N14" s="15" t="s">
        <v>12</v>
      </c>
      <c r="O14" s="79" t="s">
        <v>25</v>
      </c>
      <c r="P14" s="15" t="s">
        <v>4</v>
      </c>
      <c r="Q14" s="77">
        <f t="shared" si="5"/>
        <v>144330379</v>
      </c>
      <c r="R14" s="77">
        <f>SUMIFS(Pasākumi_kārtas!$J$5:$J$174,Pasākumi_kārtas!$B$5:$B$174,SAM!N14,Pasākumi_kārtas!$I$5:$I$174,SAM!P14)</f>
        <v>122680822</v>
      </c>
      <c r="S14" s="77">
        <f>SUMIFS(Pasākumi_kārtas!$J$5:$J$174,Pasākumi_kārtas!$B$5:$B$174,SAM!N14,Pasākumi_kārtas!$I$5:$I$174,P14)</f>
        <v>122680822</v>
      </c>
      <c r="T14" s="77"/>
      <c r="U14" s="77"/>
    </row>
    <row r="15" spans="1:21" ht="15" customHeight="1" x14ac:dyDescent="0.2">
      <c r="A15" s="15">
        <v>2</v>
      </c>
      <c r="B15" s="15" t="s">
        <v>10</v>
      </c>
      <c r="C15" s="79" t="s">
        <v>11</v>
      </c>
      <c r="D15" s="15" t="s">
        <v>4</v>
      </c>
      <c r="E15" s="74" t="s">
        <v>40</v>
      </c>
      <c r="F15" s="81" t="s">
        <v>715</v>
      </c>
      <c r="G15" s="103">
        <f t="shared" si="1"/>
        <v>87247059</v>
      </c>
      <c r="H15" s="83">
        <f>ROUND(SUMIFS(Pasākumi_kārtas!$J$5:$J$174,Pasākumi_kārtas!$D$5:$D$174,SAM!E15),0)</f>
        <v>74160000</v>
      </c>
      <c r="I15" s="77">
        <f>SUMIFS(Pasākumi_kārtas!$J$5:$J$174,Pasākumi_kārtas!$D$5:$D$174,SAM!$E15,Pasākumi_kārtas!$I$5:$I$174,I$3)</f>
        <v>74160000</v>
      </c>
      <c r="J15" s="77">
        <f>SUMIFS(Pasākumi_kārtas!$J$5:$J$174,Pasākumi_kārtas!$D$5:$D$174,SAM!$E15,Pasākumi_kārtas!$I$5:$I$174,J$3)</f>
        <v>0</v>
      </c>
      <c r="K15" s="77">
        <f>SUMIFS(Pasākumi_kārtas!$J$5:$J$174,Pasākumi_kārtas!$D$5:$D$174,SAM!$E15,Pasākumi_kārtas!$I$5:$I$174,K$3)</f>
        <v>0</v>
      </c>
      <c r="M15" s="15">
        <v>2</v>
      </c>
      <c r="N15" s="15" t="s">
        <v>780</v>
      </c>
      <c r="O15" s="79" t="s">
        <v>25</v>
      </c>
      <c r="P15" s="15" t="s">
        <v>259</v>
      </c>
      <c r="Q15" s="77">
        <f t="shared" si="5"/>
        <v>37764706</v>
      </c>
      <c r="R15" s="77">
        <f>SUMIFS(Pasākumi_kārtas!$J$5:$J$174,Pasākumi_kārtas!$B$5:$B$174,SAM!N15,Pasākumi_kārtas!$I$5:$I$174,SAM!P15)</f>
        <v>32100000</v>
      </c>
      <c r="S15" s="77"/>
      <c r="T15" s="77">
        <f>SUMIFS(Pasākumi_kārtas!$J$5:$J$174,Pasākumi_kārtas!$B$5:$B$174,SAM!N15,Pasākumi_kārtas!$I$5:$I$174,P15)</f>
        <v>32100000</v>
      </c>
      <c r="U15" s="77"/>
    </row>
    <row r="16" spans="1:21" ht="15" customHeight="1" x14ac:dyDescent="0.2">
      <c r="A16" s="15">
        <v>2</v>
      </c>
      <c r="B16" s="15" t="s">
        <v>10</v>
      </c>
      <c r="C16" s="79" t="s">
        <v>11</v>
      </c>
      <c r="D16" s="109" t="s">
        <v>259</v>
      </c>
      <c r="E16" s="109" t="s">
        <v>41</v>
      </c>
      <c r="F16" s="110" t="s">
        <v>716</v>
      </c>
      <c r="G16" s="103">
        <f t="shared" si="1"/>
        <v>121800000</v>
      </c>
      <c r="H16" s="83">
        <f>ROUND(SUMIFS(Pasākumi_kārtas!$J$5:$J$174,Pasākumi_kārtas!$D$5:$D$174,SAM!E16),0)</f>
        <v>103530000</v>
      </c>
      <c r="I16" s="77">
        <f>SUMIFS(Pasākumi_kārtas!$J$5:$J$174,Pasākumi_kārtas!$D$5:$D$174,SAM!$E16,Pasākumi_kārtas!$I$5:$I$174,I$3)</f>
        <v>0</v>
      </c>
      <c r="J16" s="77">
        <f>SUMIFS(Pasākumi_kārtas!$J$5:$J$174,Pasākumi_kārtas!$D$5:$D$174,SAM!$E16,Pasākumi_kārtas!$I$5:$I$174,J$3)</f>
        <v>103530000</v>
      </c>
      <c r="K16" s="77">
        <f>SUMIFS(Pasākumi_kārtas!$J$5:$J$174,Pasākumi_kārtas!$D$5:$D$174,SAM!$E16,Pasākumi_kārtas!$I$5:$I$174,K$3)</f>
        <v>0</v>
      </c>
      <c r="M16" s="84" t="s">
        <v>537</v>
      </c>
      <c r="N16" s="85"/>
      <c r="O16" s="86"/>
      <c r="P16" s="85"/>
      <c r="Q16" s="87">
        <f>Q17</f>
        <v>919188168</v>
      </c>
      <c r="R16" s="87">
        <f t="shared" ref="R16:T16" si="6">R17</f>
        <v>781309943</v>
      </c>
      <c r="S16" s="87">
        <f t="shared" si="6"/>
        <v>0</v>
      </c>
      <c r="T16" s="87">
        <f t="shared" si="6"/>
        <v>781309943</v>
      </c>
      <c r="U16" s="87">
        <f t="shared" ref="U16" si="7">U17</f>
        <v>0</v>
      </c>
    </row>
    <row r="17" spans="1:21" ht="15" customHeight="1" x14ac:dyDescent="0.2">
      <c r="A17" s="15">
        <v>2</v>
      </c>
      <c r="B17" s="15" t="s">
        <v>10</v>
      </c>
      <c r="C17" s="79" t="s">
        <v>11</v>
      </c>
      <c r="D17" s="109" t="s">
        <v>4</v>
      </c>
      <c r="E17" s="109" t="s">
        <v>42</v>
      </c>
      <c r="F17" s="110" t="s">
        <v>717</v>
      </c>
      <c r="G17" s="103">
        <f t="shared" si="1"/>
        <v>90979459</v>
      </c>
      <c r="H17" s="83">
        <f>ROUND(SUMIFS(Pasākumi_kārtas!$J$5:$J$174,Pasākumi_kārtas!$D$5:$D$174,SAM!E17),0)</f>
        <v>77332540</v>
      </c>
      <c r="I17" s="77">
        <f>SUMIFS(Pasākumi_kārtas!$J$5:$J$174,Pasākumi_kārtas!$D$5:$D$174,SAM!$E17,Pasākumi_kārtas!$I$5:$I$174,I$3)</f>
        <v>77332540</v>
      </c>
      <c r="J17" s="77">
        <f>SUMIFS(Pasākumi_kārtas!$J$5:$J$174,Pasākumi_kārtas!$D$5:$D$174,SAM!$E17,Pasākumi_kārtas!$I$5:$I$174,J$3)</f>
        <v>0</v>
      </c>
      <c r="K17" s="77">
        <f>SUMIFS(Pasākumi_kārtas!$J$5:$J$174,Pasākumi_kārtas!$D$5:$D$174,SAM!$E17,Pasākumi_kārtas!$I$5:$I$174,K$3)</f>
        <v>0</v>
      </c>
      <c r="M17" s="15">
        <v>3</v>
      </c>
      <c r="N17" s="15" t="s">
        <v>13</v>
      </c>
      <c r="O17" s="79" t="s">
        <v>27</v>
      </c>
      <c r="P17" s="15" t="s">
        <v>259</v>
      </c>
      <c r="Q17" s="77">
        <f>ROUND((R17/0.85),0)</f>
        <v>919188168</v>
      </c>
      <c r="R17" s="77">
        <f>SUMIFS(Pasākumi_kārtas!$J$5:$J$174,Pasākumi_kārtas!$B$5:$B$174,SAM!N17,Pasākumi_kārtas!$I$5:$I$174,SAM!P17)</f>
        <v>781309943</v>
      </c>
      <c r="S17" s="77"/>
      <c r="T17" s="77">
        <f>SUMIFS(Pasākumi_kārtas!$J$5:$J$174,Pasākumi_kārtas!$B$5:$B$174,SAM!N17,Pasākumi_kārtas!$I$5:$I$174,P17)</f>
        <v>781309943</v>
      </c>
      <c r="U17" s="77"/>
    </row>
    <row r="18" spans="1:21" ht="15" customHeight="1" x14ac:dyDescent="0.2">
      <c r="A18" s="15">
        <v>2</v>
      </c>
      <c r="B18" s="15" t="s">
        <v>12</v>
      </c>
      <c r="C18" s="79" t="s">
        <v>25</v>
      </c>
      <c r="D18" s="109" t="s">
        <v>4</v>
      </c>
      <c r="E18" s="109" t="s">
        <v>43</v>
      </c>
      <c r="F18" s="32" t="s">
        <v>782</v>
      </c>
      <c r="G18" s="103">
        <f t="shared" si="1"/>
        <v>144330379</v>
      </c>
      <c r="H18" s="83">
        <f>ROUND(SUMIFS(Pasākumi_kārtas!$J$5:$J$174,Pasākumi_kārtas!$D$5:$D$174,SAM!E18),0)</f>
        <v>122680822</v>
      </c>
      <c r="I18" s="77">
        <f>SUMIFS(Pasākumi_kārtas!$J$5:$J$174,Pasākumi_kārtas!$D$5:$D$174,SAM!$E18,Pasākumi_kārtas!$I$5:$I$174,I$3)</f>
        <v>122680822</v>
      </c>
      <c r="J18" s="77">
        <f>SUMIFS(Pasākumi_kārtas!$J$5:$J$174,Pasākumi_kārtas!$D$5:$D$174,SAM!$E18,Pasākumi_kārtas!$I$5:$I$174,J$3)</f>
        <v>0</v>
      </c>
      <c r="K18" s="77">
        <f>SUMIFS(Pasākumi_kārtas!$J$5:$J$174,Pasākumi_kārtas!$D$5:$D$174,SAM!$E18,Pasākumi_kārtas!$I$5:$I$174,K$3)</f>
        <v>0</v>
      </c>
      <c r="M18" s="84" t="s">
        <v>538</v>
      </c>
      <c r="N18" s="85"/>
      <c r="O18" s="86"/>
      <c r="P18" s="85"/>
      <c r="Q18" s="87">
        <f t="shared" ref="Q18:U18" si="8">SUM(Q19:Q25)</f>
        <v>1461393628</v>
      </c>
      <c r="R18" s="87">
        <f t="shared" si="8"/>
        <v>1242184584</v>
      </c>
      <c r="S18" s="87">
        <f t="shared" si="8"/>
        <v>581876376</v>
      </c>
      <c r="T18" s="87">
        <f t="shared" si="8"/>
        <v>0</v>
      </c>
      <c r="U18" s="87">
        <f t="shared" si="8"/>
        <v>660308208</v>
      </c>
    </row>
    <row r="19" spans="1:21" ht="15" customHeight="1" x14ac:dyDescent="0.2">
      <c r="A19" s="15">
        <v>2</v>
      </c>
      <c r="B19" s="111" t="s">
        <v>780</v>
      </c>
      <c r="C19" s="112" t="s">
        <v>784</v>
      </c>
      <c r="D19" s="109" t="s">
        <v>259</v>
      </c>
      <c r="E19" s="109" t="s">
        <v>781</v>
      </c>
      <c r="F19" s="32" t="s">
        <v>785</v>
      </c>
      <c r="G19" s="103">
        <f t="shared" si="1"/>
        <v>37764706</v>
      </c>
      <c r="H19" s="83">
        <f>ROUND(SUMIFS(Pasākumi_kārtas!$J$5:$J$174,Pasākumi_kārtas!$D$5:$D$174,SAM!E19),0)</f>
        <v>32100000</v>
      </c>
      <c r="I19" s="77">
        <f>SUMIFS(Pasākumi_kārtas!$J$5:$J$174,Pasākumi_kārtas!$D$5:$D$174,SAM!$E19,Pasākumi_kārtas!$I$5:$I$174,I$3)</f>
        <v>0</v>
      </c>
      <c r="J19" s="77">
        <f>SUMIFS(Pasākumi_kārtas!$J$5:$J$174,Pasākumi_kārtas!$D$5:$D$174,SAM!$E19,Pasākumi_kārtas!$I$5:$I$174,J$3)</f>
        <v>32100000</v>
      </c>
      <c r="K19" s="77">
        <f>SUMIFS(Pasākumi_kārtas!$J$5:$J$174,Pasākumi_kārtas!$D$5:$D$174,SAM!$E19,Pasākumi_kārtas!$I$5:$I$174,K$3)</f>
        <v>0</v>
      </c>
      <c r="M19" s="15">
        <v>4</v>
      </c>
      <c r="N19" s="15" t="s">
        <v>15</v>
      </c>
      <c r="O19" s="79" t="s">
        <v>16</v>
      </c>
      <c r="P19" s="15" t="s">
        <v>4</v>
      </c>
      <c r="Q19" s="77">
        <f>ROUND((R19/0.85),0)</f>
        <v>321878964</v>
      </c>
      <c r="R19" s="77">
        <f>SUMIFS(Pasākumi_kārtas!$J$5:$J$174,Pasākumi_kārtas!$B$5:$B$174,SAM!N19,Pasākumi_kārtas!$I$5:$I$174,SAM!P19)</f>
        <v>273597119</v>
      </c>
      <c r="S19" s="77">
        <f>SUMIFS(Pasākumi_kārtas!$J$5:$J$174,Pasākumi_kārtas!$B$5:$B$174,SAM!N19,Pasākumi_kārtas!$I$5:$I$174,P19)</f>
        <v>273597119</v>
      </c>
      <c r="T19" s="77"/>
      <c r="U19" s="77"/>
    </row>
    <row r="20" spans="1:21" ht="15" customHeight="1" x14ac:dyDescent="0.2">
      <c r="A20" s="15">
        <v>3</v>
      </c>
      <c r="B20" s="15" t="s">
        <v>13</v>
      </c>
      <c r="C20" s="79" t="s">
        <v>27</v>
      </c>
      <c r="D20" s="109" t="s">
        <v>259</v>
      </c>
      <c r="E20" s="109" t="s">
        <v>44</v>
      </c>
      <c r="F20" s="110" t="s">
        <v>718</v>
      </c>
      <c r="G20" s="103">
        <f>ROUNDDOWN((H20/0.85),0)</f>
        <v>919188168</v>
      </c>
      <c r="H20" s="83">
        <f>ROUND(SUMIFS(Pasākumi_kārtas!$J$5:$J$174,Pasākumi_kārtas!$D$5:$D$174,SAM!E20),0)</f>
        <v>781309943</v>
      </c>
      <c r="I20" s="77">
        <f>SUMIFS(Pasākumi_kārtas!$J$5:$J$174,Pasākumi_kārtas!$D$5:$D$174,SAM!$E20,Pasākumi_kārtas!$I$5:$I$174,I$3)</f>
        <v>0</v>
      </c>
      <c r="J20" s="77">
        <f>SUMIFS(Pasākumi_kārtas!$J$5:$J$174,Pasākumi_kārtas!$D$5:$D$174,SAM!$E20,Pasākumi_kārtas!$I$5:$I$174,J$3)</f>
        <v>781309943</v>
      </c>
      <c r="K20" s="77">
        <f>SUMIFS(Pasākumi_kārtas!$J$5:$J$174,Pasākumi_kārtas!$D$5:$D$174,SAM!$E20,Pasākumi_kārtas!$I$5:$I$174,K$3)</f>
        <v>0</v>
      </c>
      <c r="M20" s="15">
        <v>4</v>
      </c>
      <c r="N20" s="15" t="s">
        <v>15</v>
      </c>
      <c r="O20" s="79" t="s">
        <v>16</v>
      </c>
      <c r="P20" s="15" t="s">
        <v>288</v>
      </c>
      <c r="Q20" s="77">
        <f t="shared" ref="Q20:Q25" si="9">ROUND((R20/0.85),0)</f>
        <v>59769000</v>
      </c>
      <c r="R20" s="77">
        <f>SUMIFS(Pasākumi_kārtas!$J$5:$J$174,Pasākumi_kārtas!$B$5:$B$174,SAM!N20,Pasākumi_kārtas!$I$5:$I$174,SAM!P20)</f>
        <v>50803650</v>
      </c>
      <c r="S20" s="77"/>
      <c r="T20" s="77"/>
      <c r="U20" s="77">
        <f>SUMIFS(Pasākumi_kārtas!$J$5:$J$174,Pasākumi_kārtas!$B$5:$B$174,SAM!N20,Pasākumi_kārtas!$I$5:$I$174,P20)</f>
        <v>50803650</v>
      </c>
    </row>
    <row r="21" spans="1:21" ht="15" customHeight="1" x14ac:dyDescent="0.2">
      <c r="A21" s="15">
        <v>3</v>
      </c>
      <c r="B21" s="15" t="s">
        <v>15</v>
      </c>
      <c r="C21" s="79" t="s">
        <v>16</v>
      </c>
      <c r="D21" s="109" t="s">
        <v>4</v>
      </c>
      <c r="E21" s="109" t="s">
        <v>45</v>
      </c>
      <c r="F21" s="110" t="s">
        <v>768</v>
      </c>
      <c r="G21" s="103">
        <f t="shared" si="1"/>
        <v>321878964</v>
      </c>
      <c r="H21" s="83">
        <f>ROUND(SUMIFS(Pasākumi_kārtas!$J$5:$J$174,Pasākumi_kārtas!$D$5:$D$174,SAM!E21),0)</f>
        <v>273597119</v>
      </c>
      <c r="I21" s="77">
        <f>SUMIFS(Pasākumi_kārtas!$J$5:$J$174,Pasākumi_kārtas!$D$5:$D$174,SAM!$E21,Pasākumi_kārtas!$I$5:$I$174,I$3)</f>
        <v>273597119</v>
      </c>
      <c r="J21" s="77">
        <f>SUMIFS(Pasākumi_kārtas!$J$5:$J$174,Pasākumi_kārtas!$D$5:$D$174,SAM!$E21,Pasākumi_kārtas!$I$5:$I$174,J$3)</f>
        <v>0</v>
      </c>
      <c r="K21" s="77">
        <f>SUMIFS(Pasākumi_kārtas!$J$5:$J$174,Pasākumi_kārtas!$D$5:$D$174,SAM!$E21,Pasākumi_kārtas!$I$5:$I$174,K$3)</f>
        <v>0</v>
      </c>
      <c r="M21" s="15">
        <v>4</v>
      </c>
      <c r="N21" s="15" t="s">
        <v>17</v>
      </c>
      <c r="O21" s="79" t="s">
        <v>18</v>
      </c>
      <c r="P21" s="15" t="s">
        <v>4</v>
      </c>
      <c r="Q21" s="77">
        <f t="shared" si="9"/>
        <v>218324725</v>
      </c>
      <c r="R21" s="77">
        <f>SUMIFS(Pasākumi_kārtas!$J$5:$J$174,Pasākumi_kārtas!$B$5:$B$174,SAM!N21,Pasākumi_kārtas!$I$5:$I$174,SAM!P21)</f>
        <v>185576016</v>
      </c>
      <c r="S21" s="77">
        <f>SUMIFS(Pasākumi_kārtas!$J$5:$J$174,Pasākumi_kārtas!$B$5:$B$174,SAM!N21,Pasākumi_kārtas!$I$5:$I$174,P21)</f>
        <v>185576016</v>
      </c>
      <c r="T21" s="77"/>
      <c r="U21" s="77"/>
    </row>
    <row r="22" spans="1:21" ht="15" customHeight="1" x14ac:dyDescent="0.2">
      <c r="A22" s="15">
        <v>4</v>
      </c>
      <c r="B22" s="15" t="s">
        <v>15</v>
      </c>
      <c r="C22" s="79" t="s">
        <v>16</v>
      </c>
      <c r="D22" s="109" t="s">
        <v>288</v>
      </c>
      <c r="E22" s="109" t="s">
        <v>46</v>
      </c>
      <c r="F22" s="110" t="s">
        <v>719</v>
      </c>
      <c r="G22" s="103">
        <f t="shared" si="1"/>
        <v>59769000</v>
      </c>
      <c r="H22" s="83">
        <f>ROUND(SUMIFS(Pasākumi_kārtas!$J$5:$J$174,Pasākumi_kārtas!$D$5:$D$174,SAM!E22),0)</f>
        <v>50803650</v>
      </c>
      <c r="I22" s="77">
        <f>SUMIFS(Pasākumi_kārtas!$J$5:$J$174,Pasākumi_kārtas!$D$5:$D$174,SAM!$E22,Pasākumi_kārtas!$I$5:$I$174,I$3)</f>
        <v>0</v>
      </c>
      <c r="J22" s="77">
        <f>SUMIFS(Pasākumi_kārtas!$J$5:$J$174,Pasākumi_kārtas!$D$5:$D$174,SAM!$E22,Pasākumi_kārtas!$I$5:$I$174,J$3)</f>
        <v>0</v>
      </c>
      <c r="K22" s="77">
        <f>SUMIFS(Pasākumi_kārtas!$J$5:$J$174,Pasākumi_kārtas!$D$5:$D$174,SAM!$E22,Pasākumi_kārtas!$I$5:$I$174,K$3)</f>
        <v>50803650</v>
      </c>
      <c r="M22" s="15">
        <v>4</v>
      </c>
      <c r="N22" s="15" t="s">
        <v>17</v>
      </c>
      <c r="O22" s="79" t="s">
        <v>18</v>
      </c>
      <c r="P22" s="15" t="s">
        <v>288</v>
      </c>
      <c r="Q22" s="77">
        <f>ROUNDDOWN((R22/0.85),0)</f>
        <v>292941744</v>
      </c>
      <c r="R22" s="77">
        <f>SUMIFS(Pasākumi_kārtas!$J$5:$J$174,Pasākumi_kārtas!$B$5:$B$174,SAM!N22,Pasākumi_kārtas!$I$5:$I$174,SAM!P22)</f>
        <v>249000483</v>
      </c>
      <c r="S22" s="77"/>
      <c r="T22" s="77"/>
      <c r="U22" s="77">
        <f>SUMIFS(Pasākumi_kārtas!$J$5:$J$174,Pasākumi_kārtas!$B$5:$B$174,SAM!N22,Pasākumi_kārtas!$I$5:$I$174,P22)</f>
        <v>249000483</v>
      </c>
    </row>
    <row r="23" spans="1:21" ht="15" customHeight="1" x14ac:dyDescent="0.2">
      <c r="A23" s="15">
        <v>4</v>
      </c>
      <c r="B23" s="15" t="s">
        <v>17</v>
      </c>
      <c r="C23" s="79" t="s">
        <v>18</v>
      </c>
      <c r="D23" s="109" t="s">
        <v>4</v>
      </c>
      <c r="E23" s="109" t="s">
        <v>56</v>
      </c>
      <c r="F23" s="110" t="s">
        <v>763</v>
      </c>
      <c r="G23" s="103">
        <f>ROUNDDOWN((H23/0.85),0)</f>
        <v>218324724</v>
      </c>
      <c r="H23" s="83">
        <f>ROUND(SUMIFS(Pasākumi_kārtas!$J$5:$J$174,Pasākumi_kārtas!$D$5:$D$174,SAM!E23),0)</f>
        <v>185576016</v>
      </c>
      <c r="I23" s="77">
        <f>SUMIFS(Pasākumi_kārtas!$J$5:$J$174,Pasākumi_kārtas!$D$5:$D$174,SAM!$E23,Pasākumi_kārtas!$I$5:$I$174,I$3)</f>
        <v>185576016</v>
      </c>
      <c r="J23" s="77">
        <f>SUMIFS(Pasākumi_kārtas!$J$5:$J$174,Pasākumi_kārtas!$D$5:$D$174,SAM!$E23,Pasākumi_kārtas!$I$5:$I$174,J$3)</f>
        <v>0</v>
      </c>
      <c r="K23" s="77">
        <f>SUMIFS(Pasākumi_kārtas!$J$5:$J$174,Pasākumi_kārtas!$D$5:$D$174,SAM!$E23,Pasākumi_kārtas!$I$5:$I$174,K$3)</f>
        <v>0</v>
      </c>
      <c r="M23" s="15">
        <v>4</v>
      </c>
      <c r="N23" s="15" t="s">
        <v>19</v>
      </c>
      <c r="O23" s="79" t="s">
        <v>20</v>
      </c>
      <c r="P23" s="15" t="s">
        <v>4</v>
      </c>
      <c r="Q23" s="77">
        <f t="shared" si="9"/>
        <v>144356754</v>
      </c>
      <c r="R23" s="77">
        <f>SUMIFS(Pasākumi_kārtas!$J$5:$J$174,Pasākumi_kārtas!$B$5:$B$174,SAM!N23,Pasākumi_kārtas!$I$5:$I$174,SAM!P23)</f>
        <v>122703241</v>
      </c>
      <c r="S23" s="77">
        <f>SUMIFS(Pasākumi_kārtas!$J$5:$J$174,Pasākumi_kārtas!$B$5:$B$174,SAM!N23,Pasākumi_kārtas!$I$5:$I$174,P23)</f>
        <v>122703241</v>
      </c>
      <c r="T23" s="77"/>
      <c r="U23" s="77"/>
    </row>
    <row r="24" spans="1:21" ht="15" customHeight="1" x14ac:dyDescent="0.2">
      <c r="A24" s="15">
        <v>4</v>
      </c>
      <c r="B24" s="15" t="s">
        <v>17</v>
      </c>
      <c r="C24" s="79" t="s">
        <v>18</v>
      </c>
      <c r="D24" s="109" t="s">
        <v>288</v>
      </c>
      <c r="E24" s="109" t="s">
        <v>47</v>
      </c>
      <c r="F24" s="110" t="s">
        <v>760</v>
      </c>
      <c r="G24" s="103">
        <f t="shared" ref="G24:G25" si="10">ROUNDDOWN((H24/0.85),0)</f>
        <v>176971802</v>
      </c>
      <c r="H24" s="83">
        <f>ROUND(SUMIFS(Pasākumi_kārtas!$J$5:$J$174,Pasākumi_kārtas!$D$5:$D$174,SAM!E24),0)</f>
        <v>150426032</v>
      </c>
      <c r="I24" s="77">
        <f>SUMIFS(Pasākumi_kārtas!$J$5:$J$174,Pasākumi_kārtas!$D$5:$D$174,SAM!$E24,Pasākumi_kārtas!$I$5:$I$174,I$3)</f>
        <v>0</v>
      </c>
      <c r="J24" s="77">
        <f>SUMIFS(Pasākumi_kārtas!$J$5:$J$174,Pasākumi_kārtas!$D$5:$D$174,SAM!$E24,Pasākumi_kārtas!$I$5:$I$174,J$3)</f>
        <v>0</v>
      </c>
      <c r="K24" s="77">
        <f>SUMIFS(Pasākumi_kārtas!$J$5:$J$174,Pasākumi_kārtas!$D$5:$D$174,SAM!$E24,Pasākumi_kārtas!$I$5:$I$174,K$3)</f>
        <v>150426032</v>
      </c>
      <c r="M24" s="15">
        <v>4</v>
      </c>
      <c r="N24" s="15" t="s">
        <v>19</v>
      </c>
      <c r="O24" s="79" t="s">
        <v>20</v>
      </c>
      <c r="P24" s="15" t="s">
        <v>288</v>
      </c>
      <c r="Q24" s="77">
        <f>ROUNDDOWN((R24/0.85),0)</f>
        <v>399122441</v>
      </c>
      <c r="R24" s="77">
        <f>SUMIFS(Pasākumi_kārtas!$J$5:$J$174,Pasākumi_kārtas!$B$5:$B$174,SAM!N24,Pasākumi_kārtas!$I$5:$I$174,SAM!P24)</f>
        <v>339254075</v>
      </c>
      <c r="S24" s="77"/>
      <c r="T24" s="77"/>
      <c r="U24" s="77">
        <f>SUMIFS(Pasākumi_kārtas!$J$5:$J$174,Pasākumi_kārtas!$B$5:$B$174,SAM!N24,Pasākumi_kārtas!$I$5:$I$174,P24)</f>
        <v>339254075</v>
      </c>
    </row>
    <row r="25" spans="1:21" ht="15" customHeight="1" x14ac:dyDescent="0.2">
      <c r="A25" s="15">
        <v>4</v>
      </c>
      <c r="B25" s="15" t="s">
        <v>17</v>
      </c>
      <c r="C25" s="79" t="s">
        <v>18</v>
      </c>
      <c r="D25" s="109" t="s">
        <v>288</v>
      </c>
      <c r="E25" s="109" t="s">
        <v>48</v>
      </c>
      <c r="F25" s="110" t="s">
        <v>759</v>
      </c>
      <c r="G25" s="103">
        <f t="shared" si="10"/>
        <v>55158409</v>
      </c>
      <c r="H25" s="83">
        <f>ROUND(SUMIFS(Pasākumi_kārtas!$J$5:$J$174,Pasākumi_kārtas!$D$5:$D$174,SAM!E25),0)</f>
        <v>46884648</v>
      </c>
      <c r="I25" s="77">
        <f>SUMIFS(Pasākumi_kārtas!$J$5:$J$174,Pasākumi_kārtas!$D$5:$D$174,SAM!$E25,Pasākumi_kārtas!$I$5:$I$174,I$3)</f>
        <v>0</v>
      </c>
      <c r="J25" s="77">
        <f>SUMIFS(Pasākumi_kārtas!$J$5:$J$174,Pasākumi_kārtas!$D$5:$D$174,SAM!$E25,Pasākumi_kārtas!$I$5:$I$174,J$3)</f>
        <v>0</v>
      </c>
      <c r="K25" s="77">
        <f>SUMIFS(Pasākumi_kārtas!$J$5:$J$174,Pasākumi_kārtas!$D$5:$D$174,SAM!$E25,Pasākumi_kārtas!$I$5:$I$174,K$3)</f>
        <v>46884648</v>
      </c>
      <c r="M25" s="15">
        <v>4</v>
      </c>
      <c r="N25" s="15" t="s">
        <v>414</v>
      </c>
      <c r="O25" s="79" t="s">
        <v>416</v>
      </c>
      <c r="P25" s="15" t="s">
        <v>288</v>
      </c>
      <c r="Q25" s="77">
        <f t="shared" si="9"/>
        <v>25000000</v>
      </c>
      <c r="R25" s="77">
        <f>SUMIFS(Pasākumi_kārtas!$J$5:$J$174,Pasākumi_kārtas!$B$5:$B$174,SAM!N25,Pasākumi_kārtas!$I$5:$I$174,SAM!P25)</f>
        <v>21250000</v>
      </c>
      <c r="S25" s="77"/>
      <c r="T25" s="77"/>
      <c r="U25" s="77">
        <f>SUMIFS(Pasākumi_kārtas!$J$5:$J$174,Pasākumi_kārtas!$B$5:$B$174,SAM!N25,Pasākumi_kārtas!$I$5:$I$174,P25)</f>
        <v>21250000</v>
      </c>
    </row>
    <row r="26" spans="1:21" ht="15" customHeight="1" x14ac:dyDescent="0.2">
      <c r="A26" s="15">
        <v>4</v>
      </c>
      <c r="B26" s="15" t="s">
        <v>17</v>
      </c>
      <c r="C26" s="79" t="s">
        <v>18</v>
      </c>
      <c r="D26" s="109" t="s">
        <v>288</v>
      </c>
      <c r="E26" s="109" t="s">
        <v>49</v>
      </c>
      <c r="F26" s="110" t="s">
        <v>720</v>
      </c>
      <c r="G26" s="103">
        <f t="shared" si="1"/>
        <v>60811533</v>
      </c>
      <c r="H26" s="83">
        <f>ROUND(SUMIFS(Pasākumi_kārtas!$J$5:$J$174,Pasākumi_kārtas!$D$5:$D$174,SAM!E26),0)</f>
        <v>51689803</v>
      </c>
      <c r="I26" s="77">
        <f>SUMIFS(Pasākumi_kārtas!$J$5:$J$174,Pasākumi_kārtas!$D$5:$D$174,SAM!$E26,Pasākumi_kārtas!$I$5:$I$174,I$3)</f>
        <v>0</v>
      </c>
      <c r="J26" s="77">
        <f>SUMIFS(Pasākumi_kārtas!$J$5:$J$174,Pasākumi_kārtas!$D$5:$D$174,SAM!$E26,Pasākumi_kārtas!$I$5:$I$174,J$3)</f>
        <v>0</v>
      </c>
      <c r="K26" s="77">
        <f>SUMIFS(Pasākumi_kārtas!$J$5:$J$174,Pasākumi_kārtas!$D$5:$D$174,SAM!$E26,Pasākumi_kārtas!$I$5:$I$174,K$3)</f>
        <v>51689803</v>
      </c>
      <c r="M26" s="84" t="s">
        <v>539</v>
      </c>
      <c r="N26" s="85"/>
      <c r="O26" s="86"/>
      <c r="P26" s="85"/>
      <c r="Q26" s="87">
        <f>Q27</f>
        <v>262966376</v>
      </c>
      <c r="R26" s="87">
        <f t="shared" ref="R26:U26" si="11">R27</f>
        <v>223521420</v>
      </c>
      <c r="S26" s="87">
        <f t="shared" si="11"/>
        <v>223521420</v>
      </c>
      <c r="T26" s="87">
        <f t="shared" si="11"/>
        <v>0</v>
      </c>
      <c r="U26" s="87">
        <f t="shared" si="11"/>
        <v>0</v>
      </c>
    </row>
    <row r="27" spans="1:21" ht="15" customHeight="1" x14ac:dyDescent="0.2">
      <c r="A27" s="15">
        <v>4</v>
      </c>
      <c r="B27" s="15" t="s">
        <v>19</v>
      </c>
      <c r="C27" s="79" t="s">
        <v>20</v>
      </c>
      <c r="D27" s="15" t="s">
        <v>4</v>
      </c>
      <c r="E27" s="15" t="s">
        <v>50</v>
      </c>
      <c r="F27" s="80" t="s">
        <v>766</v>
      </c>
      <c r="G27" s="103">
        <f t="shared" si="1"/>
        <v>121010120</v>
      </c>
      <c r="H27" s="83">
        <f>ROUND(SUMIFS(Pasākumi_kārtas!$J$5:$J$174,Pasākumi_kārtas!$D$5:$D$174,SAM!E27),0)</f>
        <v>102858602</v>
      </c>
      <c r="I27" s="77">
        <f>SUMIFS(Pasākumi_kārtas!$J$5:$J$174,Pasākumi_kārtas!$D$5:$D$174,SAM!$E27,Pasākumi_kārtas!$I$5:$I$174,I$3)</f>
        <v>102858602</v>
      </c>
      <c r="J27" s="77">
        <f>SUMIFS(Pasākumi_kārtas!$J$5:$J$174,Pasākumi_kārtas!$D$5:$D$174,SAM!$E27,Pasākumi_kārtas!$I$5:$I$174,J$3)</f>
        <v>0</v>
      </c>
      <c r="K27" s="77">
        <f>SUMIFS(Pasākumi_kārtas!$J$5:$J$174,Pasākumi_kārtas!$D$5:$D$174,SAM!$E27,Pasākumi_kārtas!$I$5:$I$174,K$3)</f>
        <v>0</v>
      </c>
      <c r="M27" s="15">
        <v>5</v>
      </c>
      <c r="N27" s="15" t="s">
        <v>21</v>
      </c>
      <c r="O27" s="79" t="s">
        <v>55</v>
      </c>
      <c r="P27" s="15" t="s">
        <v>4</v>
      </c>
      <c r="Q27" s="77">
        <f>ROUNDDOWN((R27/0.85),0)</f>
        <v>262966376</v>
      </c>
      <c r="R27" s="77">
        <f>SUMIFS(Pasākumi_kārtas!$J$5:$J$174,Pasākumi_kārtas!$B$5:$B$174,SAM!N27,Pasākumi_kārtas!$I$5:$I$174,SAM!P27)</f>
        <v>223521420</v>
      </c>
      <c r="S27" s="77">
        <f>SUMIFS(Pasākumi_kārtas!$J$5:$J$174,Pasākumi_kārtas!$B$5:$B$174,SAM!N27,Pasākumi_kārtas!$I$5:$I$174,P27)</f>
        <v>223521420</v>
      </c>
      <c r="T27" s="77"/>
      <c r="U27" s="77"/>
    </row>
    <row r="28" spans="1:21" ht="15" customHeight="1" x14ac:dyDescent="0.2">
      <c r="A28" s="15">
        <v>4</v>
      </c>
      <c r="B28" s="15" t="s">
        <v>19</v>
      </c>
      <c r="C28" s="76" t="s">
        <v>20</v>
      </c>
      <c r="D28" s="74" t="s">
        <v>4</v>
      </c>
      <c r="E28" s="74" t="s">
        <v>51</v>
      </c>
      <c r="F28" s="81" t="s">
        <v>721</v>
      </c>
      <c r="G28" s="103">
        <f t="shared" si="1"/>
        <v>23346634</v>
      </c>
      <c r="H28" s="83">
        <f>ROUND(SUMIFS(Pasākumi_kārtas!$J$5:$J$174,Pasākumi_kārtas!$D$5:$D$174,SAM!E28),0)</f>
        <v>19844639</v>
      </c>
      <c r="I28" s="77">
        <f>SUMIFS(Pasākumi_kārtas!$J$5:$J$174,Pasākumi_kārtas!$D$5:$D$174,SAM!$E28,Pasākumi_kārtas!$I$5:$I$174,I$3)</f>
        <v>19844639</v>
      </c>
      <c r="J28" s="77">
        <f>SUMIFS(Pasākumi_kārtas!$J$5:$J$174,Pasākumi_kārtas!$D$5:$D$174,SAM!$E28,Pasākumi_kārtas!$I$5:$I$174,J$3)</f>
        <v>0</v>
      </c>
      <c r="K28" s="77">
        <f>SUMIFS(Pasākumi_kārtas!$J$5:$J$174,Pasākumi_kārtas!$D$5:$D$174,SAM!$E28,Pasākumi_kārtas!$I$5:$I$174,K$3)</f>
        <v>0</v>
      </c>
      <c r="M28" s="84"/>
      <c r="N28" s="16"/>
      <c r="O28" s="16"/>
      <c r="P28" s="16"/>
      <c r="Q28" s="87"/>
      <c r="R28" s="87"/>
      <c r="S28" s="87"/>
      <c r="T28" s="87"/>
      <c r="U28" s="87"/>
    </row>
    <row r="29" spans="1:21" ht="15" customHeight="1" x14ac:dyDescent="0.2">
      <c r="A29" s="15">
        <v>4</v>
      </c>
      <c r="B29" s="15" t="s">
        <v>19</v>
      </c>
      <c r="C29" s="79" t="s">
        <v>20</v>
      </c>
      <c r="D29" s="15" t="s">
        <v>288</v>
      </c>
      <c r="E29" s="15" t="s">
        <v>52</v>
      </c>
      <c r="F29" s="81" t="s">
        <v>722</v>
      </c>
      <c r="G29" s="103">
        <f t="shared" si="1"/>
        <v>152408148</v>
      </c>
      <c r="H29" s="83">
        <f>ROUND(SUMIFS(Pasākumi_kārtas!$J$5:$J$174,Pasākumi_kārtas!$D$5:$D$174,SAM!E29),0)</f>
        <v>129546926</v>
      </c>
      <c r="I29" s="77">
        <f>SUMIFS(Pasākumi_kārtas!$J$5:$J$174,Pasākumi_kārtas!$D$5:$D$174,SAM!$E29,Pasākumi_kārtas!$I$5:$I$174,I$3)</f>
        <v>0</v>
      </c>
      <c r="J29" s="77">
        <f>SUMIFS(Pasākumi_kārtas!$J$5:$J$174,Pasākumi_kārtas!$D$5:$D$174,SAM!$E29,Pasākumi_kārtas!$I$5:$I$174,J$3)</f>
        <v>0</v>
      </c>
      <c r="K29" s="77">
        <f>SUMIFS(Pasākumi_kārtas!$J$5:$J$174,Pasākumi_kārtas!$D$5:$D$174,SAM!$E29,Pasākumi_kārtas!$I$5:$I$174,K$3)</f>
        <v>129546926</v>
      </c>
      <c r="M29" s="84"/>
      <c r="N29" s="84"/>
      <c r="O29" s="84"/>
      <c r="P29" s="84"/>
      <c r="Q29" s="84"/>
      <c r="R29" s="84"/>
      <c r="S29" s="84"/>
      <c r="T29" s="84"/>
      <c r="U29" s="84"/>
    </row>
    <row r="30" spans="1:21" ht="15" customHeight="1" x14ac:dyDescent="0.2">
      <c r="A30" s="15">
        <v>4</v>
      </c>
      <c r="B30" s="15" t="s">
        <v>19</v>
      </c>
      <c r="C30" s="79" t="s">
        <v>20</v>
      </c>
      <c r="D30" s="15" t="s">
        <v>288</v>
      </c>
      <c r="E30" s="74" t="s">
        <v>57</v>
      </c>
      <c r="F30" s="81" t="s">
        <v>761</v>
      </c>
      <c r="G30" s="103">
        <f t="shared" si="1"/>
        <v>32949500</v>
      </c>
      <c r="H30" s="83">
        <f>ROUND(SUMIFS(Pasākumi_kārtas!$J$5:$J$174,Pasākumi_kārtas!$D$5:$D$174,SAM!E30),0)</f>
        <v>28007075</v>
      </c>
      <c r="I30" s="77">
        <f>SUMIFS(Pasākumi_kārtas!$J$5:$J$174,Pasākumi_kārtas!$D$5:$D$174,SAM!$E30,Pasākumi_kārtas!$I$5:$I$174,I$3)</f>
        <v>0</v>
      </c>
      <c r="J30" s="77">
        <f>SUMIFS(Pasākumi_kārtas!$J$5:$J$174,Pasākumi_kārtas!$D$5:$D$174,SAM!$E30,Pasākumi_kārtas!$I$5:$I$174,J$3)</f>
        <v>0</v>
      </c>
      <c r="K30" s="77">
        <f>SUMIFS(Pasākumi_kārtas!$J$5:$J$174,Pasākumi_kārtas!$D$5:$D$174,SAM!$E30,Pasākumi_kārtas!$I$5:$I$174,K$3)</f>
        <v>28007075</v>
      </c>
      <c r="M30" s="139" t="s">
        <v>793</v>
      </c>
      <c r="N30" s="139" t="s">
        <v>806</v>
      </c>
      <c r="O30" s="17" t="s">
        <v>801</v>
      </c>
      <c r="P30" s="108" t="s">
        <v>288</v>
      </c>
      <c r="Q30" s="77">
        <v>1933938</v>
      </c>
      <c r="R30" s="77">
        <v>1643848</v>
      </c>
      <c r="S30" s="77"/>
      <c r="T30" s="77"/>
      <c r="U30" s="77">
        <v>1643848</v>
      </c>
    </row>
    <row r="31" spans="1:21" ht="15" customHeight="1" x14ac:dyDescent="0.2">
      <c r="A31" s="15">
        <v>4</v>
      </c>
      <c r="B31" s="15" t="s">
        <v>19</v>
      </c>
      <c r="C31" s="79" t="s">
        <v>20</v>
      </c>
      <c r="D31" s="15" t="s">
        <v>288</v>
      </c>
      <c r="E31" s="74" t="s">
        <v>54</v>
      </c>
      <c r="F31" s="81" t="s">
        <v>723</v>
      </c>
      <c r="G31" s="103">
        <f t="shared" si="1"/>
        <v>104849615</v>
      </c>
      <c r="H31" s="83">
        <f>ROUND(SUMIFS(Pasākumi_kārtas!$J$5:$J$174,Pasākumi_kārtas!$D$5:$D$174,SAM!E31),0)</f>
        <v>89122173</v>
      </c>
      <c r="I31" s="77">
        <f>SUMIFS(Pasākumi_kārtas!$J$5:$J$174,Pasākumi_kārtas!$D$5:$D$174,SAM!$E31,Pasākumi_kārtas!$I$5:$I$174,I$3)</f>
        <v>0</v>
      </c>
      <c r="J31" s="77">
        <f>SUMIFS(Pasākumi_kārtas!$J$5:$J$174,Pasākumi_kārtas!$D$5:$D$174,SAM!$E31,Pasākumi_kārtas!$I$5:$I$174,J$3)</f>
        <v>0</v>
      </c>
      <c r="K31" s="77">
        <f>SUMIFS(Pasākumi_kārtas!$J$5:$J$174,Pasākumi_kārtas!$D$5:$D$174,SAM!$E31,Pasākumi_kārtas!$I$5:$I$174,K$3)</f>
        <v>89122173</v>
      </c>
      <c r="M31" s="139" t="s">
        <v>793</v>
      </c>
      <c r="N31" s="139" t="s">
        <v>806</v>
      </c>
      <c r="O31" s="17" t="s">
        <v>802</v>
      </c>
      <c r="P31" s="108" t="s">
        <v>4</v>
      </c>
      <c r="Q31" s="77">
        <v>3529411</v>
      </c>
      <c r="R31" s="77">
        <v>3000000</v>
      </c>
      <c r="S31" s="77">
        <v>3000000</v>
      </c>
      <c r="T31" s="77"/>
      <c r="U31" s="77"/>
    </row>
    <row r="32" spans="1:21" ht="15" customHeight="1" x14ac:dyDescent="0.2">
      <c r="A32" s="15">
        <v>4</v>
      </c>
      <c r="B32" s="15" t="s">
        <v>19</v>
      </c>
      <c r="C32" s="79" t="s">
        <v>20</v>
      </c>
      <c r="D32" s="15" t="s">
        <v>288</v>
      </c>
      <c r="E32" s="74" t="s">
        <v>58</v>
      </c>
      <c r="F32" s="81" t="s">
        <v>724</v>
      </c>
      <c r="G32" s="103">
        <f t="shared" si="1"/>
        <v>108915178</v>
      </c>
      <c r="H32" s="83">
        <f>ROUND(SUMIFS(Pasākumi_kārtas!$J$5:$J$174,Pasākumi_kārtas!$D$5:$D$174,SAM!E32),0)</f>
        <v>92577901</v>
      </c>
      <c r="I32" s="77">
        <f>SUMIFS(Pasākumi_kārtas!$J$5:$J$174,Pasākumi_kārtas!$D$5:$D$174,SAM!$E32,Pasākumi_kārtas!$I$5:$I$174,I$3)</f>
        <v>0</v>
      </c>
      <c r="J32" s="77">
        <f>SUMIFS(Pasākumi_kārtas!$J$5:$J$174,Pasākumi_kārtas!$D$5:$D$174,SAM!$E32,Pasākumi_kārtas!$I$5:$I$174,J$3)</f>
        <v>0</v>
      </c>
      <c r="K32" s="77">
        <f>SUMIFS(Pasākumi_kārtas!$J$5:$J$174,Pasākumi_kārtas!$D$5:$D$174,SAM!$E32,Pasākumi_kārtas!$I$5:$I$174,K$3)</f>
        <v>92577901</v>
      </c>
      <c r="M32" s="140"/>
      <c r="N32" s="140"/>
      <c r="Q32" s="19">
        <f>SUM(Q5:Q8,Q10:Q15,Q17:Q17,Q19:Q25,Q27,Q29,Q30,Q31)</f>
        <v>4792482655</v>
      </c>
      <c r="R32" s="19">
        <f>SUM(R5:R8,R10:R15,R17:R17,R19:R25,R27,R29,R30,R31)</f>
        <v>4073610259</v>
      </c>
      <c r="S32" s="19">
        <f>SUM(S5:S8,S10:S15,S17:S17,S19:S25,S27,S29,S30,S31)</f>
        <v>2476230760</v>
      </c>
      <c r="T32" s="19">
        <f>SUM(T5:T8,T10:T15,T17:T17,T19:T25,T27,T29,T30,T31)</f>
        <v>935427443</v>
      </c>
      <c r="U32" s="19">
        <f>SUM(U5:U8,U10:U15,U17:U17,U19:U25,U27,U29,U30,U31)</f>
        <v>661952056</v>
      </c>
    </row>
    <row r="33" spans="1:21" ht="15" customHeight="1" x14ac:dyDescent="0.2">
      <c r="A33" s="15">
        <v>4</v>
      </c>
      <c r="B33" s="15" t="s">
        <v>414</v>
      </c>
      <c r="C33" s="79" t="s">
        <v>416</v>
      </c>
      <c r="D33" s="15" t="s">
        <v>288</v>
      </c>
      <c r="E33" s="74" t="s">
        <v>415</v>
      </c>
      <c r="F33" s="81" t="s">
        <v>725</v>
      </c>
      <c r="G33" s="103">
        <f t="shared" si="1"/>
        <v>25000000</v>
      </c>
      <c r="H33" s="83">
        <f>ROUND(SUMIFS(Pasākumi_kārtas!$J$5:$J$174,Pasākumi_kārtas!$D$5:$D$174,SAM!E33),0)</f>
        <v>21250000</v>
      </c>
      <c r="I33" s="77">
        <f>SUMIFS(Pasākumi_kārtas!$J$5:$J$174,Pasākumi_kārtas!$D$5:$D$174,SAM!$E33,Pasākumi_kārtas!$I$5:$I$174,I$3)</f>
        <v>0</v>
      </c>
      <c r="J33" s="77">
        <f>SUMIFS(Pasākumi_kārtas!$J$5:$J$174,Pasākumi_kārtas!$D$5:$D$174,SAM!$E33,Pasākumi_kārtas!$I$5:$I$174,J$3)</f>
        <v>0</v>
      </c>
      <c r="K33" s="77">
        <f>SUMIFS(Pasākumi_kārtas!$J$5:$J$174,Pasākumi_kārtas!$D$5:$D$174,SAM!$E33,Pasākumi_kārtas!$I$5:$I$174,K$3)</f>
        <v>21250000</v>
      </c>
      <c r="Q33" s="88" t="b">
        <f>Q32=G37</f>
        <v>1</v>
      </c>
      <c r="R33" s="88" t="b">
        <f>H37=R32</f>
        <v>1</v>
      </c>
      <c r="S33" s="88" t="b">
        <f>I37=S32</f>
        <v>1</v>
      </c>
      <c r="T33" s="88" t="b">
        <f>J37=T32</f>
        <v>1</v>
      </c>
      <c r="U33" s="88" t="b">
        <f>K37=U32</f>
        <v>1</v>
      </c>
    </row>
    <row r="34" spans="1:21" ht="15" customHeight="1" x14ac:dyDescent="0.2">
      <c r="A34" s="15">
        <v>5</v>
      </c>
      <c r="B34" s="15" t="s">
        <v>21</v>
      </c>
      <c r="C34" s="79" t="s">
        <v>55</v>
      </c>
      <c r="D34" s="15" t="s">
        <v>4</v>
      </c>
      <c r="E34" s="15" t="s">
        <v>53</v>
      </c>
      <c r="F34" s="79" t="s">
        <v>726</v>
      </c>
      <c r="G34" s="103">
        <f t="shared" si="1"/>
        <v>262966376</v>
      </c>
      <c r="H34" s="83">
        <f>ROUND(SUMIFS(Pasākumi_kārtas!$J$5:$J$174,Pasākumi_kārtas!$D$5:$D$174,SAM!E34),0)</f>
        <v>223521420</v>
      </c>
      <c r="I34" s="77">
        <f>SUMIFS(Pasākumi_kārtas!$J$5:$J$174,Pasākumi_kārtas!$D$5:$D$174,SAM!$E34,Pasākumi_kārtas!$I$5:$I$174,I$3)</f>
        <v>223521420</v>
      </c>
      <c r="J34" s="77">
        <f>SUMIFS(Pasākumi_kārtas!$J$5:$J$174,Pasākumi_kārtas!$D$5:$D$174,SAM!$E34,Pasākumi_kārtas!$I$5:$I$174,J$3)</f>
        <v>0</v>
      </c>
      <c r="K34" s="77">
        <f>SUMIFS(Pasākumi_kārtas!$J$5:$J$174,Pasākumi_kārtas!$D$5:$D$174,SAM!$E34,Pasākumi_kārtas!$I$5:$I$174,K$3)</f>
        <v>0</v>
      </c>
    </row>
    <row r="35" spans="1:21" ht="25.5" x14ac:dyDescent="0.2">
      <c r="A35" s="79" t="s">
        <v>793</v>
      </c>
      <c r="B35" s="79" t="s">
        <v>806</v>
      </c>
      <c r="C35" s="79" t="s">
        <v>804</v>
      </c>
      <c r="D35" s="79" t="s">
        <v>288</v>
      </c>
      <c r="E35" s="79" t="s">
        <v>797</v>
      </c>
      <c r="F35" s="79" t="s">
        <v>799</v>
      </c>
      <c r="G35" s="136">
        <f t="shared" ref="G35:G36" si="12">ROUNDDOWN((H35/0.85),0)</f>
        <v>1933938</v>
      </c>
      <c r="H35" s="137">
        <f>SUMIFS(Pasākumi_kārtas!$J$5:$J$174,Pasākumi_kārtas!$D$5:$D$174,SAM!E35)</f>
        <v>1643848</v>
      </c>
      <c r="I35" s="138">
        <f>SUMIFS(Pasākumi_kārtas!$J$5:$J$174,Pasākumi_kārtas!$D$5:$D$174,SAM!$E35,Pasākumi_kārtas!$I$5:$I$174,I$3)</f>
        <v>0</v>
      </c>
      <c r="J35" s="138">
        <f>SUMIFS(Pasākumi_kārtas!$J$5:$J$174,Pasākumi_kārtas!$D$5:$D$174,SAM!$E35,Pasākumi_kārtas!$I$5:$I$174,J$3)</f>
        <v>0</v>
      </c>
      <c r="K35" s="138">
        <f>SUMIFS(Pasākumi_kārtas!$J$5:$J$174,Pasākumi_kārtas!$D$5:$D$174,SAM!$E35,Pasākumi_kārtas!$I$5:$I$174,K$3)</f>
        <v>1643848</v>
      </c>
    </row>
    <row r="36" spans="1:21" ht="25.5" x14ac:dyDescent="0.2">
      <c r="A36" s="79" t="s">
        <v>793</v>
      </c>
      <c r="B36" s="79" t="s">
        <v>806</v>
      </c>
      <c r="C36" s="79" t="s">
        <v>804</v>
      </c>
      <c r="D36" s="79" t="s">
        <v>4</v>
      </c>
      <c r="E36" s="79" t="s">
        <v>798</v>
      </c>
      <c r="F36" s="79" t="s">
        <v>800</v>
      </c>
      <c r="G36" s="136">
        <f t="shared" si="12"/>
        <v>3529411</v>
      </c>
      <c r="H36" s="137">
        <f>SUMIFS(Pasākumi_kārtas!$J$5:$J$174,Pasākumi_kārtas!$D$5:$D$174,SAM!E36)</f>
        <v>3000000</v>
      </c>
      <c r="I36" s="138">
        <f>SUMIFS(Pasākumi_kārtas!$J$5:$J$174,Pasākumi_kārtas!$D$5:$D$174,SAM!$E36,Pasākumi_kārtas!$I$5:$I$174,I$3)</f>
        <v>3000000</v>
      </c>
      <c r="J36" s="138">
        <f>SUMIFS(Pasākumi_kārtas!$J$5:$J$174,Pasākumi_kārtas!$D$5:$D$174,SAM!$E36,Pasākumi_kārtas!$I$5:$I$174,J$3)</f>
        <v>0</v>
      </c>
      <c r="K36" s="138">
        <f>SUMIFS(Pasākumi_kārtas!$J$5:$J$174,Pasākumi_kārtas!$D$5:$D$174,SAM!$E36,Pasākumi_kārtas!$I$5:$I$174,K$3)</f>
        <v>0</v>
      </c>
    </row>
    <row r="37" spans="1:21" x14ac:dyDescent="0.2">
      <c r="F37" s="82" t="s">
        <v>704</v>
      </c>
      <c r="G37" s="83">
        <f>SUM(G4:G36)</f>
        <v>4792482655</v>
      </c>
      <c r="H37" s="83">
        <f t="shared" ref="H37:K37" si="13">SUM(H4:H36)</f>
        <v>4073610259</v>
      </c>
      <c r="I37" s="83">
        <f t="shared" si="13"/>
        <v>2476230760</v>
      </c>
      <c r="J37" s="83">
        <f t="shared" si="13"/>
        <v>935427443</v>
      </c>
      <c r="K37" s="83">
        <f t="shared" si="13"/>
        <v>661952056</v>
      </c>
    </row>
    <row r="38" spans="1:21" x14ac:dyDescent="0.2">
      <c r="G38" s="88" t="b">
        <f>G37=Pasākumi_kārtas!K175</f>
        <v>1</v>
      </c>
      <c r="H38" s="88" t="b">
        <f>H37=R32</f>
        <v>1</v>
      </c>
      <c r="I38" s="104" t="b">
        <f>I37=S32</f>
        <v>1</v>
      </c>
      <c r="J38" s="88" t="b">
        <f>J37=T32</f>
        <v>1</v>
      </c>
      <c r="K38" s="88" t="b">
        <f>K37=U32</f>
        <v>1</v>
      </c>
    </row>
    <row r="39" spans="1:21" x14ac:dyDescent="0.2">
      <c r="L39" s="105"/>
    </row>
    <row r="40" spans="1:21" x14ac:dyDescent="0.2">
      <c r="L40" s="105"/>
    </row>
  </sheetData>
  <autoFilter ref="A3:K38" xr:uid="{00000000-0009-0000-0000-000001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Pasākumi_kārtas</vt:lpstr>
      <vt:lpstr>SAM</vt:lpstr>
      <vt:lpstr>Pasākumi_kārtas!Print_Area</vt:lpstr>
      <vt:lpstr>Pasākumi_kārtas!Print_Titles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Pukse 2</dc:creator>
  <cp:lastModifiedBy>FM</cp:lastModifiedBy>
  <cp:lastPrinted>2020-06-16T06:24:45Z</cp:lastPrinted>
  <dcterms:created xsi:type="dcterms:W3CDTF">2020-05-13T15:28:21Z</dcterms:created>
  <dcterms:modified xsi:type="dcterms:W3CDTF">2022-06-21T11:22:19Z</dcterms:modified>
</cp:coreProperties>
</file>