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8_{A877C6D0-728A-445D-80BE-65E4054266B9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Pasākumi_kārtas!$A$4:$R$92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M5" i="1" s="1"/>
  <c r="K5" i="1"/>
  <c r="L5" i="1"/>
  <c r="H6" i="1"/>
  <c r="G6" i="1" s="1"/>
  <c r="J6" i="1"/>
  <c r="K6" i="1" s="1"/>
  <c r="H7" i="1"/>
  <c r="M7" i="1" s="1"/>
  <c r="K7" i="1"/>
  <c r="L7" i="1"/>
  <c r="H8" i="1"/>
  <c r="G8" i="1" s="1"/>
  <c r="L8" i="1"/>
  <c r="M8" i="1"/>
  <c r="H9" i="1"/>
  <c r="G9" i="1" s="1"/>
  <c r="L9" i="1"/>
  <c r="H10" i="1"/>
  <c r="K10" i="1"/>
  <c r="L10" i="1"/>
  <c r="G11" i="1"/>
  <c r="H11" i="1"/>
  <c r="M11" i="1" s="1"/>
  <c r="L11" i="1"/>
  <c r="H12" i="1"/>
  <c r="G12" i="1" s="1"/>
  <c r="K12" i="1"/>
  <c r="L12" i="1"/>
  <c r="H13" i="1"/>
  <c r="G13" i="1" s="1"/>
  <c r="J13" i="1"/>
  <c r="K13" i="1" s="1"/>
  <c r="H14" i="1"/>
  <c r="K14" i="1"/>
  <c r="L14" i="1"/>
  <c r="H15" i="1"/>
  <c r="G15" i="1" s="1"/>
  <c r="K15" i="1"/>
  <c r="L15" i="1"/>
  <c r="H16" i="1"/>
  <c r="G16" i="1" s="1"/>
  <c r="K16" i="1"/>
  <c r="L16" i="1"/>
  <c r="H17" i="1"/>
  <c r="K17" i="1"/>
  <c r="L17" i="1"/>
  <c r="H18" i="1"/>
  <c r="K18" i="1"/>
  <c r="L18" i="1"/>
  <c r="H19" i="1"/>
  <c r="M19" i="1" s="1"/>
  <c r="L19" i="1"/>
  <c r="H20" i="1"/>
  <c r="K20" i="1"/>
  <c r="L20" i="1"/>
  <c r="H21" i="1"/>
  <c r="G21" i="1" s="1"/>
  <c r="K21" i="1"/>
  <c r="L21" i="1"/>
  <c r="H22" i="1"/>
  <c r="G22" i="1" s="1"/>
  <c r="K22" i="1"/>
  <c r="L22" i="1"/>
  <c r="H23" i="1"/>
  <c r="K23" i="1"/>
  <c r="L23" i="1"/>
  <c r="H24" i="1"/>
  <c r="G24" i="1" s="1"/>
  <c r="K24" i="1"/>
  <c r="L24" i="1"/>
  <c r="H25" i="1"/>
  <c r="K25" i="1"/>
  <c r="L25" i="1"/>
  <c r="H26" i="1"/>
  <c r="M26" i="1" s="1"/>
  <c r="K26" i="1"/>
  <c r="L26" i="1"/>
  <c r="H27" i="1"/>
  <c r="G27" i="1" s="1"/>
  <c r="K27" i="1"/>
  <c r="L27" i="1"/>
  <c r="M17" i="1" l="1"/>
  <c r="G17" i="1"/>
  <c r="M25" i="1"/>
  <c r="M18" i="1"/>
  <c r="M15" i="1"/>
  <c r="M12" i="1"/>
  <c r="G26" i="1"/>
  <c r="G19" i="1"/>
  <c r="M14" i="1"/>
  <c r="M10" i="1"/>
  <c r="M27" i="1"/>
  <c r="M23" i="1"/>
  <c r="G14" i="1"/>
  <c r="M9" i="1"/>
  <c r="M13" i="1"/>
  <c r="M24" i="1"/>
  <c r="M20" i="1"/>
  <c r="L13" i="1"/>
  <c r="G7" i="1"/>
  <c r="M22" i="1"/>
  <c r="G20" i="1"/>
  <c r="L6" i="1"/>
  <c r="M6" i="1"/>
  <c r="G25" i="1"/>
  <c r="M21" i="1"/>
  <c r="M16" i="1"/>
  <c r="G23" i="1"/>
  <c r="G18" i="1"/>
  <c r="G10" i="1"/>
  <c r="G5" i="1"/>
  <c r="F28" i="1" l="1"/>
  <c r="G28" i="1" l="1"/>
  <c r="H28" i="1"/>
  <c r="J28" i="1"/>
  <c r="L28" i="1" l="1"/>
  <c r="M28" i="1"/>
  <c r="K28" i="1"/>
</calcChain>
</file>

<file path=xl/sharedStrings.xml><?xml version="1.0" encoding="utf-8"?>
<sst xmlns="http://schemas.openxmlformats.org/spreadsheetml/2006/main" count="226" uniqueCount="78">
  <si>
    <t>Fonds</t>
  </si>
  <si>
    <t>ERAF</t>
  </si>
  <si>
    <t>Kārtas Nr.</t>
  </si>
  <si>
    <t>Atbildīgā iestāde</t>
  </si>
  <si>
    <t>SAM nosaukums</t>
  </si>
  <si>
    <t>Finansējuma saņēmēji/ Finansējuma saņēmēju veidi</t>
  </si>
  <si>
    <t>IPIA</t>
  </si>
  <si>
    <t>N/A</t>
  </si>
  <si>
    <t>APIA</t>
  </si>
  <si>
    <t>Pašvaldības</t>
  </si>
  <si>
    <t>Komersanti</t>
  </si>
  <si>
    <t>VARAM</t>
  </si>
  <si>
    <t>Ūdenssaimniecības sabiedrisko pakalpojumu sniedzēji</t>
  </si>
  <si>
    <t>Atkritumu dalītā vākšana</t>
  </si>
  <si>
    <t>Notekūdeņu dūņu pārstrāde</t>
  </si>
  <si>
    <t>Sabiedriskā pakalpojuma sniedzējs, komersanti</t>
  </si>
  <si>
    <t>Vides izglītību veicinoši pasākumi sabiedrības informētībai un prasmju attīstībai</t>
  </si>
  <si>
    <t>Pasākumi bioloģiskās daudzveidības veicināšanai un saglabāšanai</t>
  </si>
  <si>
    <t>Vides monitoringa attīstība harmonizētai vides un klimata datu informācijas nodrošināšanai</t>
  </si>
  <si>
    <t>Gaisa piesārņojuma samazināšanas pasākumi pašvaldībās</t>
  </si>
  <si>
    <t>Potenciāli pašvaldību kapitālsabiedrības</t>
  </si>
  <si>
    <t>Siltumapgādes sabiedriskā pakalpojuma sniedzēji</t>
  </si>
  <si>
    <t>KF</t>
  </si>
  <si>
    <t>_</t>
  </si>
  <si>
    <t>Jebkura banka, kas vēlas noslēgt sadarbības līgumu ar Altum</t>
  </si>
  <si>
    <t>Pasākuma nosaukums</t>
  </si>
  <si>
    <t>Pasākuma Nr.</t>
  </si>
  <si>
    <t>2.2.2.1.</t>
  </si>
  <si>
    <t>2.2.2.2.</t>
  </si>
  <si>
    <t>2.2.2.3.</t>
  </si>
  <si>
    <t>2.2.2.4.</t>
  </si>
  <si>
    <t>2.2.3.2.</t>
  </si>
  <si>
    <t>2.2.3.3.</t>
  </si>
  <si>
    <t>2.2.3.4.</t>
  </si>
  <si>
    <t>2.2.3.5.</t>
  </si>
  <si>
    <t>2.2.3.6.</t>
  </si>
  <si>
    <t>2.2.3.7.</t>
  </si>
  <si>
    <t>Indikatīvie sadarbības partneri</t>
  </si>
  <si>
    <t>“Veicināt ilgtspējīgu ūdenssaimniecību”</t>
  </si>
  <si>
    <t>“Pārejas uz aprites ekonomiku veicināšana”</t>
  </si>
  <si>
    <t>“Uzlabot dabas aizsardzību un bioloģisko daudzveidību, “zaļo” infrastruktūru, it īpaši pilsētvidē, un samazināt piesārņojumu”</t>
  </si>
  <si>
    <t>Atlases veids (IPIA / APIA/ Altum finanšu instrumenti)</t>
  </si>
  <si>
    <t>Uzsaukums par elastības finansējuma apjomu 2026.g.</t>
  </si>
  <si>
    <t>2.2.1.1.</t>
  </si>
  <si>
    <t>Notekūdeņu un to dūņu apsaimniekošanas sistēmas attīstība piesārņojuma samazināšanai</t>
  </si>
  <si>
    <t>Dabas aizsardzības pārvalde</t>
  </si>
  <si>
    <t>Privātpersonas, biedrības</t>
  </si>
  <si>
    <t>Altum
Gala labuma guvēji: komersanti (MVU, lielie uzņēmumi)</t>
  </si>
  <si>
    <t>ES kohēzijas politikas programmas Latvijai 2021. - 2027.gadam papildinājums</t>
  </si>
  <si>
    <t>Atkritumu šķirošana, pārstrāde un reģenerācija</t>
  </si>
  <si>
    <t>Gaisa piesārņojumu mazinošu pasākumu īstenošana, uzlabojot mājsaimniecību siltumapgādes sistēmas</t>
  </si>
  <si>
    <t>Gaisa piesārņojošo vielu emisiju samazināšana pašvaldību siltumapgādē</t>
  </si>
  <si>
    <t>Elastības finansējuma % atkarībā no fonda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</si>
  <si>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</si>
  <si>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</si>
  <si>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</si>
  <si>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</si>
  <si>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subtotal</t>
  </si>
  <si>
    <t xml:space="preserve">NACIONĀLAIS līdzfinansējums </t>
  </si>
  <si>
    <t xml:space="preserve">ES FONDU Elastības finansējums </t>
  </si>
  <si>
    <t>KEM</t>
  </si>
  <si>
    <t>2024 III</t>
  </si>
  <si>
    <t>2024 II</t>
  </si>
  <si>
    <t>2025 I</t>
  </si>
  <si>
    <t>2025 II</t>
  </si>
  <si>
    <t>Komersanti,  t.sk. pašvaldību komersanti</t>
  </si>
  <si>
    <t>Pašvaldības un to iestādes, t.sk. pašvaldību komersanti</t>
  </si>
  <si>
    <t>Latvijas Vides, ģeoloģijas un meteoroloģijas centrs</t>
  </si>
  <si>
    <t>Valsts vides dienests</t>
  </si>
  <si>
    <t>Aprites ekonomikas principu ieviešana</t>
  </si>
  <si>
    <t>Atkritumu apsaimniekošanas sabiedriskā pakalpojuma sniedzēji</t>
  </si>
  <si>
    <t>Pašvaldības u.c.</t>
  </si>
  <si>
    <r>
      <t>ES fondu finansējums</t>
    </r>
    <r>
      <rPr>
        <b/>
        <u/>
        <sz val="7"/>
        <rFont val="Aptos Light"/>
        <family val="2"/>
      </rPr>
      <t xml:space="preserve"> bez elastības finansējuma</t>
    </r>
  </si>
  <si>
    <r>
      <t xml:space="preserve">Nacionālais līdzfinansējums </t>
    </r>
    <r>
      <rPr>
        <b/>
        <u/>
        <sz val="7"/>
        <rFont val="Aptos Light"/>
        <family val="2"/>
      </rPr>
      <t>bez elastības finansējuma</t>
    </r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</si>
  <si>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</si>
  <si>
    <t>Dati uz 06.08.2024</t>
  </si>
  <si>
    <r>
      <t xml:space="preserve">Plānotais atlases uzsākšanas laiks </t>
    </r>
    <r>
      <rPr>
        <sz val="7"/>
        <color theme="1"/>
        <rFont val="Aptos Light"/>
        <family val="2"/>
      </rPr>
      <t xml:space="preserve">(gads un ceturksnis)/ </t>
    </r>
    <r>
      <rPr>
        <b/>
        <sz val="7"/>
        <color theme="1"/>
        <rFont val="Aptos Light"/>
        <family val="2"/>
      </rPr>
      <t xml:space="preserve">Faktiskais atlases datums </t>
    </r>
  </si>
  <si>
    <t>Atlase noslēgusies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</si>
</sst>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00"/>
    <numFmt numFmtId="165" formatCode="_-* #,##0_-;\-* #,##0_-;_-* &quot;-&quot;??_-;_-@_-"/>
  </numFmts>
  <fonts count="3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8"/>
      <name val="Aptos Light"/>
      <family val="2"/>
    </font>
    <font>
      <sz val="8"/>
      <color theme="1"/>
      <name val="Aptos Light"/>
      <family val="2"/>
    </font>
    <font>
      <sz val="8"/>
      <name val="Aptos Light"/>
      <family val="2"/>
    </font>
    <font>
      <b/>
      <sz val="8"/>
      <color theme="1"/>
      <name val="Aptos Light"/>
      <family val="2"/>
    </font>
    <font>
      <sz val="10"/>
      <color theme="1"/>
      <name val="Aptos Light"/>
      <family val="2"/>
    </font>
    <font>
      <sz val="8"/>
      <color rgb="FFFF0000"/>
      <name val="Aptos Light"/>
      <family val="2"/>
    </font>
    <font>
      <b/>
      <sz val="6"/>
      <color rgb="FF7030A0"/>
      <name val="Aptos Light"/>
      <family val="2"/>
    </font>
    <font>
      <b/>
      <sz val="6"/>
      <color theme="1"/>
      <name val="Aptos Light"/>
      <family val="2"/>
    </font>
    <font>
      <sz val="9"/>
      <color theme="1"/>
      <name val="Aptos Light"/>
      <family val="2"/>
    </font>
    <font>
      <b/>
      <sz val="9"/>
      <color theme="1"/>
      <name val="Aptos Light"/>
      <family val="2"/>
    </font>
    <font>
      <b/>
      <sz val="7"/>
      <color theme="1"/>
      <name val="Aptos Light"/>
      <family val="2"/>
    </font>
    <font>
      <b/>
      <sz val="7"/>
      <name val="Aptos Light"/>
      <family val="2"/>
    </font>
    <font>
      <b/>
      <u/>
      <sz val="7"/>
      <name val="Aptos Light"/>
      <family val="2"/>
    </font>
    <font>
      <sz val="7"/>
      <color theme="1"/>
      <name val="Aptos Light"/>
      <family val="2"/>
    </font>
    <font>
      <sz val="8"/>
      <color theme="0" tint="-0.499984740745262"/>
      <name val="Aptos Light"/>
      <family val="2"/>
    </font>
    <font>
      <b/>
      <sz val="8"/>
      <color theme="0" tint="-0.499984740745262"/>
      <name val="Aptos Light"/>
      <family val="2"/>
    </font>
    <font>
      <sz val="8"/>
      <color rgb="FF0070C0"/>
      <name val="Aptos Light"/>
      <family val="2"/>
    </font>
    <font>
      <sz val="11"/>
      <color theme="1"/>
      <name val="Aptos Light"/>
      <family val="2"/>
    </font>
    <font>
      <sz val="9"/>
      <color rgb="FFFF0000"/>
      <name val="Aptos Light"/>
      <family val="2"/>
    </font>
    <font>
      <sz val="9"/>
      <name val="Aptos Light"/>
      <family val="2"/>
    </font>
    <font>
      <b/>
      <sz val="9"/>
      <name val="Aptos Light"/>
      <family val="2"/>
    </font>
    <font>
      <sz val="7"/>
      <name val="Calibri"/>
      <family val="2"/>
      <charset val="186"/>
      <scheme val="minor"/>
    </font>
    <font>
      <b/>
      <sz val="8"/>
      <color rgb="FF9D2235"/>
      <name val="Aptos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9" fillId="0" borderId="0" xfId="0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2" fillId="0" borderId="0" xfId="0" applyFont="1"/>
    <xf numFmtId="3" fontId="14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horizontal="center" vertical="top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14" fontId="8" fillId="3" borderId="1" xfId="0" applyNumberFormat="1" applyFont="1" applyFill="1" applyBorder="1" applyAlignment="1">
      <alignment horizontal="center" vertical="top" wrapText="1"/>
    </xf>
    <xf numFmtId="14" fontId="8" fillId="3" borderId="1" xfId="0" applyNumberFormat="1" applyFont="1" applyFill="1" applyBorder="1" applyAlignment="1">
      <alignment horizontal="center" vertical="top"/>
    </xf>
    <xf numFmtId="0" fontId="9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top"/>
    </xf>
    <xf numFmtId="49" fontId="10" fillId="0" borderId="1" xfId="0" applyNumberFormat="1" applyFont="1" applyBorder="1" applyAlignment="1">
      <alignment horizontal="center" vertical="top"/>
    </xf>
    <xf numFmtId="0" fontId="10" fillId="0" borderId="1" xfId="0" applyFont="1" applyBorder="1" applyAlignment="1">
      <alignment vertical="top" wrapText="1"/>
    </xf>
    <xf numFmtId="164" fontId="10" fillId="4" borderId="1" xfId="0" applyNumberFormat="1" applyFont="1" applyFill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3" fontId="8" fillId="5" borderId="2" xfId="0" applyNumberFormat="1" applyFont="1" applyFill="1" applyBorder="1" applyAlignment="1">
      <alignment horizontal="center" vertical="top" wrapText="1"/>
    </xf>
    <xf numFmtId="3" fontId="8" fillId="5" borderId="2" xfId="0" applyNumberFormat="1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0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top"/>
    </xf>
    <xf numFmtId="3" fontId="9" fillId="0" borderId="0" xfId="0" applyNumberFormat="1" applyFont="1"/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0" fontId="11" fillId="0" borderId="0" xfId="0" applyFont="1"/>
    <xf numFmtId="3" fontId="9" fillId="0" borderId="0" xfId="0" applyNumberFormat="1" applyFont="1" applyAlignment="1">
      <alignment horizontal="center" vertical="center"/>
    </xf>
    <xf numFmtId="165" fontId="9" fillId="0" borderId="0" xfId="2411" applyNumberFormat="1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left" vertical="top"/>
    </xf>
    <xf numFmtId="3" fontId="23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top" wrapText="1"/>
    </xf>
    <xf numFmtId="3" fontId="22" fillId="0" borderId="0" xfId="0" applyNumberFormat="1" applyFont="1" applyAlignment="1">
      <alignment horizontal="center" vertical="top"/>
    </xf>
    <xf numFmtId="3" fontId="10" fillId="0" borderId="0" xfId="0" applyNumberFormat="1" applyFont="1" applyAlignment="1">
      <alignment horizontal="left" vertical="top"/>
    </xf>
    <xf numFmtId="0" fontId="22" fillId="0" borderId="0" xfId="0" applyFont="1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" fontId="8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3" fontId="16" fillId="0" borderId="0" xfId="0" applyNumberFormat="1" applyFont="1" applyAlignment="1">
      <alignment horizontal="center" vertical="top"/>
    </xf>
    <xf numFmtId="3" fontId="26" fillId="0" borderId="0" xfId="0" applyNumberFormat="1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 vertical="top"/>
    </xf>
    <xf numFmtId="10" fontId="17" fillId="0" borderId="0" xfId="0" applyNumberFormat="1" applyFont="1" applyAlignment="1">
      <alignment horizontal="center"/>
    </xf>
    <xf numFmtId="0" fontId="30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3" fontId="11" fillId="3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9D2235"/>
      <color rgb="FFF79BD4"/>
      <color rgb="FF62C5E0"/>
      <color rgb="FF840B55"/>
      <color rgb="FFF21645"/>
      <color rgb="FF1F2A44"/>
      <color rgb="FF8699C8"/>
      <color rgb="FFE68A97"/>
      <color rgb="FF5E528C"/>
      <color rgb="FF948F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112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A34" sqref="A34:F34"/>
    </sheetView>
  </sheetViews>
  <sheetFormatPr defaultColWidth="9.42578125" defaultRowHeight="15" outlineLevelCol="1" x14ac:dyDescent="0.2"/>
  <cols>
    <col min="1" max="1" width="18.5703125" style="15" hidden="1" customWidth="1" outlineLevel="1"/>
    <col min="2" max="2" width="6.42578125" style="64" customWidth="1" collapsed="1"/>
    <col min="3" max="3" width="28.42578125" style="61" customWidth="1"/>
    <col min="4" max="4" width="6.5703125" style="63" customWidth="1"/>
    <col min="5" max="5" width="8.42578125" style="61" customWidth="1"/>
    <col min="6" max="6" width="12.42578125" style="63" customWidth="1"/>
    <col min="7" max="7" width="12.5703125" style="63" customWidth="1"/>
    <col min="8" max="8" width="11.42578125" style="63" customWidth="1"/>
    <col min="9" max="9" width="15.5703125" style="63" customWidth="1" outlineLevel="1"/>
    <col min="10" max="11" width="12.42578125" style="63" customWidth="1"/>
    <col min="12" max="13" width="12.42578125" style="67" customWidth="1"/>
    <col min="14" max="14" width="7" style="68" customWidth="1"/>
    <col min="15" max="16" width="13.42578125" style="61" customWidth="1"/>
    <col min="17" max="17" width="9.42578125" style="68" customWidth="1"/>
    <col min="18" max="18" width="18.28515625" style="61" customWidth="1"/>
    <col min="19" max="16384" width="9.42578125" style="15"/>
  </cols>
  <sheetData>
    <row r="1" spans="1:18" s="9" customFormat="1" ht="17.25" customHeight="1" x14ac:dyDescent="0.25">
      <c r="B1" s="1" t="s">
        <v>48</v>
      </c>
      <c r="C1" s="3"/>
      <c r="D1" s="2"/>
      <c r="E1" s="5"/>
      <c r="F1" s="6"/>
      <c r="G1" s="6"/>
      <c r="H1" s="6"/>
      <c r="I1" s="6"/>
      <c r="J1" s="6"/>
      <c r="K1" s="2"/>
      <c r="L1" s="7"/>
      <c r="M1" s="7"/>
      <c r="N1" s="8"/>
      <c r="O1" s="3"/>
      <c r="P1" s="3"/>
      <c r="Q1" s="8"/>
      <c r="R1" s="73"/>
    </row>
    <row r="2" spans="1:18" ht="10.5" customHeight="1" x14ac:dyDescent="0.2">
      <c r="B2" s="72" t="s">
        <v>75</v>
      </c>
      <c r="C2" s="3"/>
      <c r="D2" s="2"/>
      <c r="E2" s="5"/>
      <c r="F2" s="10"/>
      <c r="G2" s="11"/>
      <c r="H2" s="12"/>
      <c r="I2" s="11"/>
      <c r="J2" s="10"/>
      <c r="K2" s="12"/>
      <c r="L2" s="12"/>
      <c r="M2" s="12"/>
      <c r="N2" s="13"/>
      <c r="O2" s="14"/>
      <c r="P2" s="14"/>
      <c r="Q2" s="13"/>
    </row>
    <row r="3" spans="1:18" ht="23.25" customHeight="1" x14ac:dyDescent="0.2">
      <c r="A3" s="4"/>
      <c r="B3" s="2"/>
      <c r="C3" s="5"/>
      <c r="D3" s="2"/>
      <c r="E3" s="5"/>
      <c r="F3" s="75" t="s">
        <v>53</v>
      </c>
      <c r="G3" s="75"/>
      <c r="H3" s="75"/>
      <c r="I3" s="75" t="s">
        <v>55</v>
      </c>
      <c r="J3" s="75"/>
      <c r="K3" s="75"/>
      <c r="L3" s="75"/>
      <c r="M3" s="75"/>
      <c r="N3" s="8"/>
      <c r="O3" s="3"/>
      <c r="P3" s="3"/>
      <c r="Q3" s="8"/>
      <c r="R3" s="16"/>
    </row>
    <row r="4" spans="1:18" s="19" customFormat="1" ht="54.75" customHeight="1" x14ac:dyDescent="0.25">
      <c r="A4" s="18" t="s">
        <v>4</v>
      </c>
      <c r="B4" s="17" t="s">
        <v>26</v>
      </c>
      <c r="C4" s="17" t="s">
        <v>25</v>
      </c>
      <c r="D4" s="17" t="s">
        <v>2</v>
      </c>
      <c r="E4" s="18" t="s">
        <v>0</v>
      </c>
      <c r="F4" s="18" t="s">
        <v>74</v>
      </c>
      <c r="G4" s="18" t="s">
        <v>56</v>
      </c>
      <c r="H4" s="18" t="s">
        <v>58</v>
      </c>
      <c r="I4" s="18" t="s">
        <v>52</v>
      </c>
      <c r="J4" s="18" t="s">
        <v>59</v>
      </c>
      <c r="K4" s="18" t="s">
        <v>54</v>
      </c>
      <c r="L4" s="18" t="s">
        <v>72</v>
      </c>
      <c r="M4" s="18" t="s">
        <v>73</v>
      </c>
      <c r="N4" s="17" t="s">
        <v>3</v>
      </c>
      <c r="O4" s="17" t="s">
        <v>5</v>
      </c>
      <c r="P4" s="17" t="s">
        <v>37</v>
      </c>
      <c r="Q4" s="17" t="s">
        <v>41</v>
      </c>
      <c r="R4" s="17" t="s">
        <v>76</v>
      </c>
    </row>
    <row r="5" spans="1:18" s="28" customFormat="1" ht="12" customHeight="1" x14ac:dyDescent="0.25">
      <c r="A5" s="21" t="s">
        <v>38</v>
      </c>
      <c r="B5" s="20" t="s">
        <v>43</v>
      </c>
      <c r="C5" s="21" t="s">
        <v>44</v>
      </c>
      <c r="D5" s="22">
        <v>1</v>
      </c>
      <c r="E5" s="20" t="s">
        <v>1</v>
      </c>
      <c r="F5" s="23">
        <v>51850364</v>
      </c>
      <c r="G5" s="23">
        <f t="shared" ref="G5:G15" si="0">F5+H5</f>
        <v>61000429</v>
      </c>
      <c r="H5" s="23">
        <f t="shared" ref="H5:H11" si="1">ROUNDUP((F5/0.85)*0.15,0)</f>
        <v>9150065</v>
      </c>
      <c r="I5" s="24">
        <v>0.15772531601354717</v>
      </c>
      <c r="J5" s="23">
        <v>0</v>
      </c>
      <c r="K5" s="23">
        <f>ROUND((J5/0.85)*0.15,0)</f>
        <v>0</v>
      </c>
      <c r="L5" s="23">
        <f t="shared" ref="L5:L27" si="2">F5-J5</f>
        <v>51850364</v>
      </c>
      <c r="M5" s="23">
        <f t="shared" ref="M5:M27" si="3">H5-K5</f>
        <v>9150065</v>
      </c>
      <c r="N5" s="30" t="s">
        <v>11</v>
      </c>
      <c r="O5" s="23" t="s">
        <v>12</v>
      </c>
      <c r="P5" s="22" t="s">
        <v>7</v>
      </c>
      <c r="Q5" s="30" t="s">
        <v>8</v>
      </c>
      <c r="R5" s="27">
        <v>45462</v>
      </c>
    </row>
    <row r="6" spans="1:18" s="28" customFormat="1" ht="12" customHeight="1" x14ac:dyDescent="0.25">
      <c r="A6" s="21" t="s">
        <v>38</v>
      </c>
      <c r="B6" s="20" t="s">
        <v>43</v>
      </c>
      <c r="C6" s="21" t="s">
        <v>44</v>
      </c>
      <c r="D6" s="22">
        <v>2</v>
      </c>
      <c r="E6" s="20" t="s">
        <v>1</v>
      </c>
      <c r="F6" s="23">
        <v>22309636</v>
      </c>
      <c r="G6" s="23">
        <f t="shared" si="0"/>
        <v>26246631</v>
      </c>
      <c r="H6" s="23">
        <f t="shared" si="1"/>
        <v>3936995</v>
      </c>
      <c r="I6" s="24">
        <v>0.15772531601354717</v>
      </c>
      <c r="J6" s="23">
        <f>F6-1</f>
        <v>22309635</v>
      </c>
      <c r="K6" s="23">
        <f>ROUNDUP((J6/0.85)*0.15,0)</f>
        <v>3936995</v>
      </c>
      <c r="L6" s="23">
        <f t="shared" si="2"/>
        <v>1</v>
      </c>
      <c r="M6" s="23">
        <f t="shared" si="3"/>
        <v>0</v>
      </c>
      <c r="N6" s="30" t="s">
        <v>11</v>
      </c>
      <c r="O6" s="23" t="s">
        <v>12</v>
      </c>
      <c r="P6" s="22" t="s">
        <v>7</v>
      </c>
      <c r="Q6" s="30" t="s">
        <v>8</v>
      </c>
      <c r="R6" s="22" t="s">
        <v>42</v>
      </c>
    </row>
    <row r="7" spans="1:18" s="28" customFormat="1" ht="12" customHeight="1" x14ac:dyDescent="0.25">
      <c r="A7" s="21" t="s">
        <v>39</v>
      </c>
      <c r="B7" s="31" t="s">
        <v>27</v>
      </c>
      <c r="C7" s="32" t="s">
        <v>49</v>
      </c>
      <c r="D7" s="22">
        <v>1</v>
      </c>
      <c r="E7" s="20" t="s">
        <v>22</v>
      </c>
      <c r="F7" s="23">
        <v>20000000</v>
      </c>
      <c r="G7" s="23">
        <f t="shared" si="0"/>
        <v>23529412</v>
      </c>
      <c r="H7" s="23">
        <f t="shared" si="1"/>
        <v>3529412</v>
      </c>
      <c r="I7" s="33">
        <v>0.15804956495055289</v>
      </c>
      <c r="J7" s="23">
        <v>0</v>
      </c>
      <c r="K7" s="23">
        <f>ROUND((J7/0.85)*0.15,0)</f>
        <v>0</v>
      </c>
      <c r="L7" s="23">
        <f t="shared" si="2"/>
        <v>20000000</v>
      </c>
      <c r="M7" s="23">
        <f t="shared" si="3"/>
        <v>3529412</v>
      </c>
      <c r="N7" s="25" t="s">
        <v>11</v>
      </c>
      <c r="O7" s="22" t="s">
        <v>10</v>
      </c>
      <c r="P7" s="22" t="s">
        <v>7</v>
      </c>
      <c r="Q7" s="25" t="s">
        <v>8</v>
      </c>
      <c r="R7" s="27">
        <v>45414</v>
      </c>
    </row>
    <row r="8" spans="1:18" s="28" customFormat="1" ht="12" customHeight="1" x14ac:dyDescent="0.25">
      <c r="A8" s="21" t="s">
        <v>39</v>
      </c>
      <c r="B8" s="31" t="s">
        <v>27</v>
      </c>
      <c r="C8" s="32" t="s">
        <v>49</v>
      </c>
      <c r="D8" s="22">
        <v>2</v>
      </c>
      <c r="E8" s="20" t="s">
        <v>22</v>
      </c>
      <c r="F8" s="23">
        <v>20000000</v>
      </c>
      <c r="G8" s="23">
        <f t="shared" si="0"/>
        <v>23529412</v>
      </c>
      <c r="H8" s="23">
        <f t="shared" si="1"/>
        <v>3529412</v>
      </c>
      <c r="I8" s="33">
        <v>0.15804956495055289</v>
      </c>
      <c r="J8" s="23">
        <v>0</v>
      </c>
      <c r="K8" s="23">
        <v>0</v>
      </c>
      <c r="L8" s="23">
        <f t="shared" si="2"/>
        <v>20000000</v>
      </c>
      <c r="M8" s="23">
        <f t="shared" si="3"/>
        <v>3529412</v>
      </c>
      <c r="N8" s="25" t="s">
        <v>11</v>
      </c>
      <c r="O8" s="22" t="s">
        <v>65</v>
      </c>
      <c r="P8" s="22" t="s">
        <v>7</v>
      </c>
      <c r="Q8" s="25" t="s">
        <v>8</v>
      </c>
      <c r="R8" s="34" t="s">
        <v>63</v>
      </c>
    </row>
    <row r="9" spans="1:18" s="28" customFormat="1" ht="12" customHeight="1" x14ac:dyDescent="0.25">
      <c r="A9" s="21" t="s">
        <v>39</v>
      </c>
      <c r="B9" s="31" t="s">
        <v>27</v>
      </c>
      <c r="C9" s="32" t="s">
        <v>49</v>
      </c>
      <c r="D9" s="22">
        <v>3</v>
      </c>
      <c r="E9" s="20" t="s">
        <v>22</v>
      </c>
      <c r="F9" s="23">
        <v>25030000</v>
      </c>
      <c r="G9" s="23">
        <f t="shared" si="0"/>
        <v>29447059</v>
      </c>
      <c r="H9" s="23">
        <f t="shared" si="1"/>
        <v>4417059</v>
      </c>
      <c r="I9" s="33">
        <v>0.15804956495055289</v>
      </c>
      <c r="J9" s="23">
        <v>0</v>
      </c>
      <c r="K9" s="23">
        <v>0</v>
      </c>
      <c r="L9" s="23">
        <f t="shared" si="2"/>
        <v>25030000</v>
      </c>
      <c r="M9" s="23">
        <f t="shared" si="3"/>
        <v>4417059</v>
      </c>
      <c r="N9" s="25" t="s">
        <v>11</v>
      </c>
      <c r="O9" s="22" t="s">
        <v>70</v>
      </c>
      <c r="P9" s="22" t="s">
        <v>7</v>
      </c>
      <c r="Q9" s="25" t="s">
        <v>6</v>
      </c>
      <c r="R9" s="34" t="s">
        <v>64</v>
      </c>
    </row>
    <row r="10" spans="1:18" s="28" customFormat="1" ht="12" customHeight="1" x14ac:dyDescent="0.25">
      <c r="A10" s="21" t="s">
        <v>39</v>
      </c>
      <c r="B10" s="31" t="s">
        <v>28</v>
      </c>
      <c r="C10" s="21" t="s">
        <v>13</v>
      </c>
      <c r="D10" s="22">
        <v>1</v>
      </c>
      <c r="E10" s="20" t="s">
        <v>22</v>
      </c>
      <c r="F10" s="23">
        <v>2000000</v>
      </c>
      <c r="G10" s="23">
        <f t="shared" si="0"/>
        <v>2352942</v>
      </c>
      <c r="H10" s="23">
        <f t="shared" si="1"/>
        <v>352942</v>
      </c>
      <c r="I10" s="33">
        <v>0.15804956495055289</v>
      </c>
      <c r="J10" s="23">
        <v>0</v>
      </c>
      <c r="K10" s="23">
        <f>ROUND((J10/0.85)*0.15,0)</f>
        <v>0</v>
      </c>
      <c r="L10" s="23">
        <f t="shared" si="2"/>
        <v>2000000</v>
      </c>
      <c r="M10" s="23">
        <f t="shared" si="3"/>
        <v>352942</v>
      </c>
      <c r="N10" s="25" t="s">
        <v>11</v>
      </c>
      <c r="O10" s="22" t="s">
        <v>65</v>
      </c>
      <c r="P10" s="22" t="s">
        <v>7</v>
      </c>
      <c r="Q10" s="25" t="s">
        <v>8</v>
      </c>
      <c r="R10" s="26">
        <v>45427</v>
      </c>
    </row>
    <row r="11" spans="1:18" s="28" customFormat="1" ht="12" customHeight="1" x14ac:dyDescent="0.25">
      <c r="A11" s="21" t="s">
        <v>39</v>
      </c>
      <c r="B11" s="31" t="s">
        <v>28</v>
      </c>
      <c r="C11" s="21" t="s">
        <v>13</v>
      </c>
      <c r="D11" s="22">
        <v>2</v>
      </c>
      <c r="E11" s="20" t="s">
        <v>22</v>
      </c>
      <c r="F11" s="23">
        <v>2000000</v>
      </c>
      <c r="G11" s="23">
        <f t="shared" si="0"/>
        <v>2352942</v>
      </c>
      <c r="H11" s="23">
        <f t="shared" si="1"/>
        <v>352942</v>
      </c>
      <c r="I11" s="33">
        <v>0.15804956495055289</v>
      </c>
      <c r="J11" s="23">
        <v>0</v>
      </c>
      <c r="K11" s="23">
        <v>0</v>
      </c>
      <c r="L11" s="23">
        <f t="shared" si="2"/>
        <v>2000000</v>
      </c>
      <c r="M11" s="23">
        <f t="shared" si="3"/>
        <v>352942</v>
      </c>
      <c r="N11" s="25" t="s">
        <v>11</v>
      </c>
      <c r="O11" s="22" t="s">
        <v>66</v>
      </c>
      <c r="P11" s="22" t="s">
        <v>7</v>
      </c>
      <c r="Q11" s="25" t="s">
        <v>8</v>
      </c>
      <c r="R11" s="22" t="s">
        <v>61</v>
      </c>
    </row>
    <row r="12" spans="1:18" s="28" customFormat="1" ht="12" customHeight="1" x14ac:dyDescent="0.25">
      <c r="A12" s="21" t="s">
        <v>39</v>
      </c>
      <c r="B12" s="31" t="s">
        <v>29</v>
      </c>
      <c r="C12" s="21" t="s">
        <v>14</v>
      </c>
      <c r="D12" s="22">
        <v>1</v>
      </c>
      <c r="E12" s="20" t="s">
        <v>22</v>
      </c>
      <c r="F12" s="23">
        <v>6999385</v>
      </c>
      <c r="G12" s="23">
        <f t="shared" si="0"/>
        <v>8234571</v>
      </c>
      <c r="H12" s="23">
        <f>ROUND((F12/0.85)*0.15,0)</f>
        <v>1235186</v>
      </c>
      <c r="I12" s="33">
        <v>0.15804956495055289</v>
      </c>
      <c r="J12" s="23">
        <v>0</v>
      </c>
      <c r="K12" s="23">
        <f>ROUND((J12/0.85)*0.15,0)</f>
        <v>0</v>
      </c>
      <c r="L12" s="23">
        <f t="shared" si="2"/>
        <v>6999385</v>
      </c>
      <c r="M12" s="23">
        <f t="shared" si="3"/>
        <v>1235186</v>
      </c>
      <c r="N12" s="30" t="s">
        <v>60</v>
      </c>
      <c r="O12" s="22" t="s">
        <v>15</v>
      </c>
      <c r="P12" s="22" t="s">
        <v>7</v>
      </c>
      <c r="Q12" s="29" t="s">
        <v>6</v>
      </c>
      <c r="R12" s="22" t="s">
        <v>64</v>
      </c>
    </row>
    <row r="13" spans="1:18" s="28" customFormat="1" ht="12" customHeight="1" x14ac:dyDescent="0.25">
      <c r="A13" s="21" t="s">
        <v>39</v>
      </c>
      <c r="B13" s="31" t="s">
        <v>29</v>
      </c>
      <c r="C13" s="21" t="s">
        <v>14</v>
      </c>
      <c r="D13" s="22">
        <v>2</v>
      </c>
      <c r="E13" s="20" t="s">
        <v>22</v>
      </c>
      <c r="F13" s="23">
        <v>16149296</v>
      </c>
      <c r="G13" s="23">
        <f t="shared" si="0"/>
        <v>18999172</v>
      </c>
      <c r="H13" s="23">
        <f>ROUNDUP((F13/0.85)*0.15,0)</f>
        <v>2849876</v>
      </c>
      <c r="I13" s="33">
        <v>0.15804956495055289</v>
      </c>
      <c r="J13" s="23">
        <f>F13</f>
        <v>16149296</v>
      </c>
      <c r="K13" s="23">
        <f>ROUNDUP((J13/0.85)*0.15,0)</f>
        <v>2849876</v>
      </c>
      <c r="L13" s="23">
        <f t="shared" si="2"/>
        <v>0</v>
      </c>
      <c r="M13" s="23">
        <f t="shared" si="3"/>
        <v>0</v>
      </c>
      <c r="N13" s="30" t="s">
        <v>60</v>
      </c>
      <c r="O13" s="22" t="s">
        <v>15</v>
      </c>
      <c r="P13" s="22" t="s">
        <v>7</v>
      </c>
      <c r="Q13" s="29" t="s">
        <v>6</v>
      </c>
      <c r="R13" s="22" t="s">
        <v>42</v>
      </c>
    </row>
    <row r="14" spans="1:18" s="28" customFormat="1" ht="12" customHeight="1" x14ac:dyDescent="0.25">
      <c r="A14" s="21" t="s">
        <v>39</v>
      </c>
      <c r="B14" s="31" t="s">
        <v>30</v>
      </c>
      <c r="C14" s="21" t="s">
        <v>69</v>
      </c>
      <c r="D14" s="22" t="s">
        <v>23</v>
      </c>
      <c r="E14" s="20" t="s">
        <v>22</v>
      </c>
      <c r="F14" s="23">
        <v>10000000</v>
      </c>
      <c r="G14" s="23">
        <f t="shared" si="0"/>
        <v>11764706</v>
      </c>
      <c r="H14" s="23">
        <f>ROUND((F14/0.85)*0.15,0)</f>
        <v>1764706</v>
      </c>
      <c r="I14" s="33">
        <v>0.15804956495055289</v>
      </c>
      <c r="J14" s="23">
        <v>0</v>
      </c>
      <c r="K14" s="23">
        <f t="shared" ref="K14:K27" si="4">ROUND((J14/0.85)*0.15,0)</f>
        <v>0</v>
      </c>
      <c r="L14" s="23">
        <f t="shared" si="2"/>
        <v>10000000</v>
      </c>
      <c r="M14" s="23">
        <f t="shared" si="3"/>
        <v>1764706</v>
      </c>
      <c r="N14" s="30" t="s">
        <v>60</v>
      </c>
      <c r="O14" s="22" t="s">
        <v>47</v>
      </c>
      <c r="P14" s="22" t="s">
        <v>24</v>
      </c>
      <c r="Q14" s="25" t="s">
        <v>8</v>
      </c>
      <c r="R14" s="22" t="s">
        <v>63</v>
      </c>
    </row>
    <row r="15" spans="1:18" s="28" customFormat="1" ht="12" customHeight="1" x14ac:dyDescent="0.25">
      <c r="A15" s="21" t="s">
        <v>40</v>
      </c>
      <c r="B15" s="31" t="s">
        <v>31</v>
      </c>
      <c r="C15" s="21" t="s">
        <v>16</v>
      </c>
      <c r="D15" s="22" t="s">
        <v>23</v>
      </c>
      <c r="E15" s="20" t="s">
        <v>1</v>
      </c>
      <c r="F15" s="23">
        <v>9428625</v>
      </c>
      <c r="G15" s="23">
        <f t="shared" si="0"/>
        <v>11092500</v>
      </c>
      <c r="H15" s="23">
        <f t="shared" ref="H15:H20" si="5">ROUNDUP((F15/0.85)*0.15,0)</f>
        <v>1663875</v>
      </c>
      <c r="I15" s="24">
        <v>0.15772531601354717</v>
      </c>
      <c r="J15" s="23">
        <v>0</v>
      </c>
      <c r="K15" s="23">
        <f t="shared" si="4"/>
        <v>0</v>
      </c>
      <c r="L15" s="23">
        <f t="shared" si="2"/>
        <v>9428625</v>
      </c>
      <c r="M15" s="23">
        <f t="shared" si="3"/>
        <v>1663875</v>
      </c>
      <c r="N15" s="30" t="s">
        <v>11</v>
      </c>
      <c r="O15" s="22" t="s">
        <v>45</v>
      </c>
      <c r="P15" s="22" t="s">
        <v>7</v>
      </c>
      <c r="Q15" s="25" t="s">
        <v>6</v>
      </c>
      <c r="R15" s="22" t="s">
        <v>62</v>
      </c>
    </row>
    <row r="16" spans="1:18" s="28" customFormat="1" ht="12" customHeight="1" x14ac:dyDescent="0.25">
      <c r="A16" s="21" t="s">
        <v>40</v>
      </c>
      <c r="B16" s="31" t="s">
        <v>32</v>
      </c>
      <c r="C16" s="21" t="s">
        <v>17</v>
      </c>
      <c r="D16" s="22">
        <v>1</v>
      </c>
      <c r="E16" s="20" t="s">
        <v>1</v>
      </c>
      <c r="F16" s="23">
        <v>2500000</v>
      </c>
      <c r="G16" s="23">
        <f t="shared" ref="G16:G27" si="6">F16+H16</f>
        <v>2941177</v>
      </c>
      <c r="H16" s="23">
        <f t="shared" si="5"/>
        <v>441177</v>
      </c>
      <c r="I16" s="24">
        <v>0.15772531601354717</v>
      </c>
      <c r="J16" s="23">
        <v>0</v>
      </c>
      <c r="K16" s="23">
        <f t="shared" si="4"/>
        <v>0</v>
      </c>
      <c r="L16" s="23">
        <f t="shared" si="2"/>
        <v>2500000</v>
      </c>
      <c r="M16" s="23">
        <f t="shared" si="3"/>
        <v>441177</v>
      </c>
      <c r="N16" s="30" t="s">
        <v>11</v>
      </c>
      <c r="O16" s="22" t="s">
        <v>45</v>
      </c>
      <c r="P16" s="22" t="s">
        <v>7</v>
      </c>
      <c r="Q16" s="25" t="s">
        <v>6</v>
      </c>
      <c r="R16" s="26">
        <v>45408</v>
      </c>
    </row>
    <row r="17" spans="1:18" s="28" customFormat="1" ht="12" customHeight="1" x14ac:dyDescent="0.25">
      <c r="A17" s="21" t="s">
        <v>40</v>
      </c>
      <c r="B17" s="31" t="s">
        <v>32</v>
      </c>
      <c r="C17" s="21" t="s">
        <v>17</v>
      </c>
      <c r="D17" s="22">
        <v>2</v>
      </c>
      <c r="E17" s="20" t="s">
        <v>1</v>
      </c>
      <c r="F17" s="23">
        <v>2500000</v>
      </c>
      <c r="G17" s="23">
        <f t="shared" si="6"/>
        <v>2941177</v>
      </c>
      <c r="H17" s="23">
        <f t="shared" si="5"/>
        <v>441177</v>
      </c>
      <c r="I17" s="24">
        <v>0.15772531601354717</v>
      </c>
      <c r="J17" s="23">
        <v>0</v>
      </c>
      <c r="K17" s="23">
        <f t="shared" si="4"/>
        <v>0</v>
      </c>
      <c r="L17" s="23">
        <f t="shared" si="2"/>
        <v>2500000</v>
      </c>
      <c r="M17" s="23">
        <f t="shared" si="3"/>
        <v>441177</v>
      </c>
      <c r="N17" s="30" t="s">
        <v>11</v>
      </c>
      <c r="O17" s="22" t="s">
        <v>9</v>
      </c>
      <c r="P17" s="22" t="s">
        <v>9</v>
      </c>
      <c r="Q17" s="25" t="s">
        <v>8</v>
      </c>
      <c r="R17" s="26">
        <v>45411</v>
      </c>
    </row>
    <row r="18" spans="1:18" s="28" customFormat="1" ht="12" customHeight="1" x14ac:dyDescent="0.25">
      <c r="A18" s="21" t="s">
        <v>40</v>
      </c>
      <c r="B18" s="31" t="s">
        <v>32</v>
      </c>
      <c r="C18" s="21" t="s">
        <v>17</v>
      </c>
      <c r="D18" s="22">
        <v>3</v>
      </c>
      <c r="E18" s="20" t="s">
        <v>1</v>
      </c>
      <c r="F18" s="23">
        <v>16000000</v>
      </c>
      <c r="G18" s="23">
        <f t="shared" si="6"/>
        <v>18823530</v>
      </c>
      <c r="H18" s="23">
        <f t="shared" si="5"/>
        <v>2823530</v>
      </c>
      <c r="I18" s="24">
        <v>0.15772531601354717</v>
      </c>
      <c r="J18" s="23">
        <v>0</v>
      </c>
      <c r="K18" s="23">
        <f t="shared" si="4"/>
        <v>0</v>
      </c>
      <c r="L18" s="23">
        <f t="shared" si="2"/>
        <v>16000000</v>
      </c>
      <c r="M18" s="23">
        <f t="shared" si="3"/>
        <v>2823530</v>
      </c>
      <c r="N18" s="30" t="s">
        <v>11</v>
      </c>
      <c r="O18" s="22" t="s">
        <v>45</v>
      </c>
      <c r="P18" s="22" t="s">
        <v>71</v>
      </c>
      <c r="Q18" s="25" t="s">
        <v>8</v>
      </c>
      <c r="R18" s="22" t="s">
        <v>63</v>
      </c>
    </row>
    <row r="19" spans="1:18" s="28" customFormat="1" ht="12" customHeight="1" x14ac:dyDescent="0.25">
      <c r="A19" s="21" t="s">
        <v>40</v>
      </c>
      <c r="B19" s="31" t="s">
        <v>32</v>
      </c>
      <c r="C19" s="21" t="s">
        <v>17</v>
      </c>
      <c r="D19" s="22">
        <v>4</v>
      </c>
      <c r="E19" s="20" t="s">
        <v>1</v>
      </c>
      <c r="F19" s="23">
        <v>7277500</v>
      </c>
      <c r="G19" s="23">
        <f t="shared" si="6"/>
        <v>8561765</v>
      </c>
      <c r="H19" s="23">
        <f t="shared" si="5"/>
        <v>1284265</v>
      </c>
      <c r="I19" s="24">
        <v>0.15772531601354717</v>
      </c>
      <c r="J19" s="23">
        <v>0</v>
      </c>
      <c r="K19" s="23">
        <v>0</v>
      </c>
      <c r="L19" s="23">
        <f t="shared" si="2"/>
        <v>7277500</v>
      </c>
      <c r="M19" s="23">
        <f t="shared" si="3"/>
        <v>1284265</v>
      </c>
      <c r="N19" s="30" t="s">
        <v>11</v>
      </c>
      <c r="O19" s="22" t="s">
        <v>9</v>
      </c>
      <c r="P19" s="22" t="s">
        <v>7</v>
      </c>
      <c r="Q19" s="25" t="s">
        <v>8</v>
      </c>
      <c r="R19" s="22" t="s">
        <v>63</v>
      </c>
    </row>
    <row r="20" spans="1:18" s="28" customFormat="1" ht="12" customHeight="1" x14ac:dyDescent="0.25">
      <c r="A20" s="21" t="s">
        <v>40</v>
      </c>
      <c r="B20" s="31" t="s">
        <v>33</v>
      </c>
      <c r="C20" s="21" t="s">
        <v>18</v>
      </c>
      <c r="D20" s="22">
        <v>1</v>
      </c>
      <c r="E20" s="20" t="s">
        <v>1</v>
      </c>
      <c r="F20" s="23">
        <v>9243750</v>
      </c>
      <c r="G20" s="23">
        <f t="shared" si="6"/>
        <v>10875000</v>
      </c>
      <c r="H20" s="23">
        <f t="shared" si="5"/>
        <v>1631250</v>
      </c>
      <c r="I20" s="24">
        <v>0.15772531601354717</v>
      </c>
      <c r="J20" s="23">
        <v>0</v>
      </c>
      <c r="K20" s="23">
        <f t="shared" si="4"/>
        <v>0</v>
      </c>
      <c r="L20" s="23">
        <f t="shared" si="2"/>
        <v>9243750</v>
      </c>
      <c r="M20" s="23">
        <f t="shared" si="3"/>
        <v>1631250</v>
      </c>
      <c r="N20" s="30" t="s">
        <v>11</v>
      </c>
      <c r="O20" s="22" t="s">
        <v>67</v>
      </c>
      <c r="P20" s="22" t="s">
        <v>68</v>
      </c>
      <c r="Q20" s="25" t="s">
        <v>6</v>
      </c>
      <c r="R20" s="26" t="s">
        <v>77</v>
      </c>
    </row>
    <row r="21" spans="1:18" s="28" customFormat="1" ht="12" customHeight="1" x14ac:dyDescent="0.25">
      <c r="A21" s="21" t="s">
        <v>40</v>
      </c>
      <c r="B21" s="20" t="s">
        <v>34</v>
      </c>
      <c r="C21" s="21" t="s">
        <v>19</v>
      </c>
      <c r="D21" s="22">
        <v>1</v>
      </c>
      <c r="E21" s="20" t="s">
        <v>1</v>
      </c>
      <c r="F21" s="23">
        <v>4225717</v>
      </c>
      <c r="G21" s="23">
        <f t="shared" si="6"/>
        <v>4971432</v>
      </c>
      <c r="H21" s="23">
        <f>ROUND((F21/0.85)*0.15,0)</f>
        <v>745715</v>
      </c>
      <c r="I21" s="24">
        <v>0.15772531601354717</v>
      </c>
      <c r="J21" s="23">
        <v>0</v>
      </c>
      <c r="K21" s="23">
        <f t="shared" si="4"/>
        <v>0</v>
      </c>
      <c r="L21" s="23">
        <f t="shared" si="2"/>
        <v>4225717</v>
      </c>
      <c r="M21" s="23">
        <f t="shared" si="3"/>
        <v>745715</v>
      </c>
      <c r="N21" s="25" t="s">
        <v>11</v>
      </c>
      <c r="O21" s="20" t="s">
        <v>9</v>
      </c>
      <c r="P21" s="22" t="s">
        <v>20</v>
      </c>
      <c r="Q21" s="30" t="s">
        <v>6</v>
      </c>
      <c r="R21" s="26">
        <v>45369</v>
      </c>
    </row>
    <row r="22" spans="1:18" s="28" customFormat="1" ht="12" customHeight="1" x14ac:dyDescent="0.25">
      <c r="A22" s="21" t="s">
        <v>40</v>
      </c>
      <c r="B22" s="20" t="s">
        <v>34</v>
      </c>
      <c r="C22" s="21" t="s">
        <v>19</v>
      </c>
      <c r="D22" s="22">
        <v>2</v>
      </c>
      <c r="E22" s="20" t="s">
        <v>1</v>
      </c>
      <c r="F22" s="23">
        <v>845143</v>
      </c>
      <c r="G22" s="23">
        <f t="shared" si="6"/>
        <v>994286</v>
      </c>
      <c r="H22" s="23">
        <f>ROUND((F22/0.85)*0.15,0)</f>
        <v>149143</v>
      </c>
      <c r="I22" s="24">
        <v>0.15772531601354717</v>
      </c>
      <c r="J22" s="23">
        <v>0</v>
      </c>
      <c r="K22" s="23">
        <f t="shared" si="4"/>
        <v>0</v>
      </c>
      <c r="L22" s="23">
        <f t="shared" si="2"/>
        <v>845143</v>
      </c>
      <c r="M22" s="23">
        <f t="shared" si="3"/>
        <v>149143</v>
      </c>
      <c r="N22" s="25" t="s">
        <v>11</v>
      </c>
      <c r="O22" s="20" t="s">
        <v>9</v>
      </c>
      <c r="P22" s="22" t="s">
        <v>20</v>
      </c>
      <c r="Q22" s="30" t="s">
        <v>6</v>
      </c>
      <c r="R22" s="22" t="s">
        <v>63</v>
      </c>
    </row>
    <row r="23" spans="1:18" s="28" customFormat="1" ht="12" customHeight="1" x14ac:dyDescent="0.25">
      <c r="A23" s="21" t="s">
        <v>40</v>
      </c>
      <c r="B23" s="31" t="s">
        <v>35</v>
      </c>
      <c r="C23" s="21" t="s">
        <v>50</v>
      </c>
      <c r="D23" s="22">
        <v>1</v>
      </c>
      <c r="E23" s="20" t="s">
        <v>1</v>
      </c>
      <c r="F23" s="23">
        <v>84801</v>
      </c>
      <c r="G23" s="23">
        <f t="shared" si="6"/>
        <v>99766</v>
      </c>
      <c r="H23" s="23">
        <f>ROUNDUP((F23/0.85)*0.15,0)</f>
        <v>14965</v>
      </c>
      <c r="I23" s="24">
        <v>0.15772531601354717</v>
      </c>
      <c r="J23" s="23">
        <v>0</v>
      </c>
      <c r="K23" s="23">
        <f t="shared" si="4"/>
        <v>0</v>
      </c>
      <c r="L23" s="23">
        <f t="shared" si="2"/>
        <v>84801</v>
      </c>
      <c r="M23" s="23">
        <f t="shared" si="3"/>
        <v>14965</v>
      </c>
      <c r="N23" s="25" t="s">
        <v>11</v>
      </c>
      <c r="O23" s="22" t="s">
        <v>46</v>
      </c>
      <c r="P23" s="22" t="s">
        <v>7</v>
      </c>
      <c r="Q23" s="25" t="s">
        <v>8</v>
      </c>
      <c r="R23" s="26" t="s">
        <v>77</v>
      </c>
    </row>
    <row r="24" spans="1:18" s="28" customFormat="1" ht="12" customHeight="1" x14ac:dyDescent="0.25">
      <c r="A24" s="21" t="s">
        <v>40</v>
      </c>
      <c r="B24" s="31" t="s">
        <v>35</v>
      </c>
      <c r="C24" s="21" t="s">
        <v>50</v>
      </c>
      <c r="D24" s="22">
        <v>2</v>
      </c>
      <c r="E24" s="20" t="s">
        <v>1</v>
      </c>
      <c r="F24" s="23">
        <v>2157997</v>
      </c>
      <c r="G24" s="23">
        <f t="shared" si="6"/>
        <v>2538820</v>
      </c>
      <c r="H24" s="23">
        <f>ROUNDUP((F24/0.85)*0.15,0)</f>
        <v>380823</v>
      </c>
      <c r="I24" s="24">
        <v>0.15772531601354717</v>
      </c>
      <c r="J24" s="23">
        <v>0</v>
      </c>
      <c r="K24" s="23">
        <f t="shared" si="4"/>
        <v>0</v>
      </c>
      <c r="L24" s="23">
        <f t="shared" si="2"/>
        <v>2157997</v>
      </c>
      <c r="M24" s="23">
        <f t="shared" si="3"/>
        <v>380823</v>
      </c>
      <c r="N24" s="25" t="s">
        <v>11</v>
      </c>
      <c r="O24" s="22" t="s">
        <v>46</v>
      </c>
      <c r="P24" s="22" t="s">
        <v>7</v>
      </c>
      <c r="Q24" s="25" t="s">
        <v>8</v>
      </c>
      <c r="R24" s="26" t="s">
        <v>77</v>
      </c>
    </row>
    <row r="25" spans="1:18" s="28" customFormat="1" ht="12" customHeight="1" x14ac:dyDescent="0.25">
      <c r="A25" s="21" t="s">
        <v>40</v>
      </c>
      <c r="B25" s="31" t="s">
        <v>35</v>
      </c>
      <c r="C25" s="21" t="s">
        <v>50</v>
      </c>
      <c r="D25" s="22">
        <v>3</v>
      </c>
      <c r="E25" s="20" t="s">
        <v>1</v>
      </c>
      <c r="F25" s="23">
        <v>667002</v>
      </c>
      <c r="G25" s="23">
        <f t="shared" si="6"/>
        <v>784709</v>
      </c>
      <c r="H25" s="23">
        <f>ROUNDUP((F25/0.85)*0.15,0)</f>
        <v>117707</v>
      </c>
      <c r="I25" s="24">
        <v>0.15772531601354717</v>
      </c>
      <c r="J25" s="23">
        <v>0</v>
      </c>
      <c r="K25" s="23">
        <f t="shared" si="4"/>
        <v>0</v>
      </c>
      <c r="L25" s="23">
        <f t="shared" si="2"/>
        <v>667002</v>
      </c>
      <c r="M25" s="23">
        <f t="shared" si="3"/>
        <v>117707</v>
      </c>
      <c r="N25" s="25" t="s">
        <v>11</v>
      </c>
      <c r="O25" s="22" t="s">
        <v>46</v>
      </c>
      <c r="P25" s="22" t="s">
        <v>7</v>
      </c>
      <c r="Q25" s="25" t="s">
        <v>8</v>
      </c>
      <c r="R25" s="26" t="s">
        <v>77</v>
      </c>
    </row>
    <row r="26" spans="1:18" s="28" customFormat="1" ht="12" customHeight="1" x14ac:dyDescent="0.25">
      <c r="A26" s="21" t="s">
        <v>40</v>
      </c>
      <c r="B26" s="31" t="s">
        <v>35</v>
      </c>
      <c r="C26" s="21" t="s">
        <v>50</v>
      </c>
      <c r="D26" s="22">
        <v>4</v>
      </c>
      <c r="E26" s="20" t="s">
        <v>1</v>
      </c>
      <c r="F26" s="23">
        <v>9533420</v>
      </c>
      <c r="G26" s="23">
        <f t="shared" si="6"/>
        <v>11215789</v>
      </c>
      <c r="H26" s="23">
        <f>ROUNDUP((F26/0.85)*0.15,0)</f>
        <v>1682369</v>
      </c>
      <c r="I26" s="24">
        <v>0.15772531601354717</v>
      </c>
      <c r="J26" s="23">
        <v>0</v>
      </c>
      <c r="K26" s="23">
        <f t="shared" si="4"/>
        <v>0</v>
      </c>
      <c r="L26" s="23">
        <f t="shared" si="2"/>
        <v>9533420</v>
      </c>
      <c r="M26" s="23">
        <f t="shared" si="3"/>
        <v>1682369</v>
      </c>
      <c r="N26" s="25" t="s">
        <v>11</v>
      </c>
      <c r="O26" s="22" t="s">
        <v>46</v>
      </c>
      <c r="P26" s="22" t="s">
        <v>7</v>
      </c>
      <c r="Q26" s="25" t="s">
        <v>8</v>
      </c>
      <c r="R26" s="26" t="s">
        <v>77</v>
      </c>
    </row>
    <row r="27" spans="1:18" s="28" customFormat="1" ht="12" customHeight="1" x14ac:dyDescent="0.25">
      <c r="A27" s="21" t="s">
        <v>40</v>
      </c>
      <c r="B27" s="31" t="s">
        <v>36</v>
      </c>
      <c r="C27" s="21" t="s">
        <v>51</v>
      </c>
      <c r="D27" s="22" t="s">
        <v>23</v>
      </c>
      <c r="E27" s="20" t="s">
        <v>1</v>
      </c>
      <c r="F27" s="23">
        <v>2822173</v>
      </c>
      <c r="G27" s="23">
        <f t="shared" si="6"/>
        <v>3320204</v>
      </c>
      <c r="H27" s="23">
        <f>ROUND((F27/0.85)*0.15,0)</f>
        <v>498031</v>
      </c>
      <c r="I27" s="24">
        <v>0.15772531601354717</v>
      </c>
      <c r="J27" s="23">
        <v>0</v>
      </c>
      <c r="K27" s="23">
        <f t="shared" si="4"/>
        <v>0</v>
      </c>
      <c r="L27" s="23">
        <f t="shared" si="2"/>
        <v>2822173</v>
      </c>
      <c r="M27" s="23">
        <f t="shared" si="3"/>
        <v>498031</v>
      </c>
      <c r="N27" s="25" t="s">
        <v>11</v>
      </c>
      <c r="O27" s="22" t="s">
        <v>21</v>
      </c>
      <c r="P27" s="22" t="s">
        <v>7</v>
      </c>
      <c r="Q27" s="25" t="s">
        <v>8</v>
      </c>
      <c r="R27" s="27">
        <v>45363</v>
      </c>
    </row>
    <row r="28" spans="1:18" s="28" customFormat="1" ht="11.25" customHeight="1" x14ac:dyDescent="0.25">
      <c r="A28" s="35" t="s">
        <v>57</v>
      </c>
      <c r="B28" s="35"/>
      <c r="C28" s="36"/>
      <c r="D28" s="36"/>
      <c r="E28" s="36"/>
      <c r="F28" s="36">
        <f>SUBTOTAL(9,F5:F27)</f>
        <v>243624809</v>
      </c>
      <c r="G28" s="36">
        <f>SUBTOTAL(9,G5:G27)</f>
        <v>286617431</v>
      </c>
      <c r="H28" s="36">
        <f>SUBTOTAL(9,H5:H27)</f>
        <v>42992622</v>
      </c>
      <c r="I28" s="36"/>
      <c r="J28" s="36">
        <f>SUBTOTAL(9,J5:J27)</f>
        <v>38458931</v>
      </c>
      <c r="K28" s="36">
        <f>SUBTOTAL(9,K5:K27)</f>
        <v>6786871</v>
      </c>
      <c r="L28" s="36">
        <f>SUBTOTAL(9,L5:L27)</f>
        <v>205165878</v>
      </c>
      <c r="M28" s="36">
        <f>SUBTOTAL(9,M5:M27)</f>
        <v>36205751</v>
      </c>
      <c r="N28" s="37"/>
      <c r="O28" s="37"/>
      <c r="P28" s="37"/>
      <c r="Q28" s="37"/>
      <c r="R28" s="37"/>
    </row>
    <row r="29" spans="1:18" s="4" customFormat="1" ht="15" customHeight="1" x14ac:dyDescent="0.2">
      <c r="B29" s="38"/>
      <c r="C29" s="39"/>
      <c r="D29" s="2"/>
      <c r="E29" s="40"/>
      <c r="F29" s="2"/>
      <c r="G29" s="41"/>
      <c r="H29" s="41"/>
      <c r="I29" s="42"/>
      <c r="J29" s="42"/>
      <c r="K29" s="42"/>
      <c r="L29" s="7"/>
      <c r="M29" s="7"/>
      <c r="N29" s="8"/>
      <c r="O29" s="3"/>
      <c r="P29" s="3"/>
      <c r="Q29" s="8"/>
      <c r="R29" s="3"/>
    </row>
    <row r="30" spans="1:18" s="4" customFormat="1" ht="15" customHeight="1" x14ac:dyDescent="0.2">
      <c r="B30" s="38"/>
      <c r="C30" s="39"/>
      <c r="D30" s="2"/>
      <c r="E30" s="3"/>
      <c r="F30" s="2"/>
      <c r="G30" s="41"/>
      <c r="H30" s="41"/>
      <c r="I30" s="42"/>
      <c r="J30" s="42"/>
      <c r="K30" s="42"/>
      <c r="L30" s="7"/>
      <c r="M30" s="7"/>
      <c r="N30" s="8"/>
      <c r="O30" s="3"/>
      <c r="P30" s="3"/>
      <c r="Q30" s="8"/>
      <c r="R30" s="3"/>
    </row>
    <row r="31" spans="1:18" s="4" customFormat="1" ht="11.25" x14ac:dyDescent="0.2">
      <c r="B31" s="2"/>
      <c r="C31" s="3"/>
      <c r="D31" s="2"/>
      <c r="E31" s="3"/>
      <c r="F31" s="46"/>
      <c r="G31" s="46"/>
      <c r="H31" s="48"/>
      <c r="I31" s="44"/>
      <c r="J31" s="46"/>
      <c r="K31" s="44"/>
      <c r="L31" s="44"/>
      <c r="M31" s="44"/>
      <c r="N31" s="47"/>
      <c r="O31" s="3"/>
      <c r="P31" s="3"/>
      <c r="Q31" s="8"/>
      <c r="R31" s="3"/>
    </row>
    <row r="32" spans="1:18" s="4" customFormat="1" ht="11.25" x14ac:dyDescent="0.2">
      <c r="B32" s="2"/>
      <c r="C32" s="3"/>
      <c r="D32" s="2"/>
      <c r="E32" s="5"/>
      <c r="F32" s="5"/>
      <c r="G32" s="5"/>
      <c r="H32" s="48"/>
      <c r="I32" s="44"/>
      <c r="J32" s="46"/>
      <c r="K32" s="44"/>
      <c r="L32" s="44"/>
      <c r="M32" s="44"/>
      <c r="N32" s="47"/>
      <c r="O32" s="3"/>
      <c r="P32" s="3"/>
      <c r="Q32" s="8"/>
      <c r="R32" s="3"/>
    </row>
    <row r="33" spans="1:18" s="4" customFormat="1" ht="9.75" customHeight="1" x14ac:dyDescent="0.2">
      <c r="A33" s="74"/>
      <c r="B33" s="74"/>
      <c r="C33" s="74"/>
      <c r="D33" s="74"/>
      <c r="E33" s="74"/>
      <c r="F33" s="74"/>
      <c r="G33" s="49"/>
      <c r="H33" s="48"/>
      <c r="I33" s="2"/>
      <c r="J33" s="44"/>
      <c r="K33" s="42"/>
      <c r="L33" s="42"/>
      <c r="M33" s="42"/>
      <c r="N33" s="50"/>
      <c r="O33" s="50"/>
      <c r="P33" s="50"/>
      <c r="Q33" s="8"/>
      <c r="R33" s="3"/>
    </row>
    <row r="34" spans="1:18" s="4" customFormat="1" ht="9.75" customHeight="1" x14ac:dyDescent="0.2">
      <c r="A34" s="74"/>
      <c r="B34" s="74"/>
      <c r="C34" s="74"/>
      <c r="D34" s="74"/>
      <c r="E34" s="74"/>
      <c r="F34" s="74"/>
      <c r="G34" s="6"/>
      <c r="H34" s="48"/>
      <c r="I34" s="2"/>
      <c r="J34" s="2"/>
      <c r="K34" s="42"/>
      <c r="L34" s="42"/>
      <c r="M34" s="42"/>
      <c r="N34" s="50"/>
      <c r="O34" s="50"/>
      <c r="P34" s="50"/>
      <c r="Q34" s="8"/>
      <c r="R34" s="3"/>
    </row>
    <row r="35" spans="1:18" s="4" customFormat="1" ht="9.75" customHeight="1" x14ac:dyDescent="0.2">
      <c r="A35" s="74"/>
      <c r="B35" s="74"/>
      <c r="C35" s="74"/>
      <c r="D35" s="74"/>
      <c r="E35" s="74"/>
      <c r="F35" s="74"/>
      <c r="G35" s="2"/>
      <c r="H35" s="48"/>
      <c r="I35" s="2"/>
      <c r="J35" s="2"/>
      <c r="K35" s="42"/>
      <c r="L35" s="42"/>
      <c r="M35" s="42"/>
      <c r="N35" s="50"/>
      <c r="O35" s="50"/>
      <c r="P35" s="50"/>
      <c r="Q35" s="8"/>
      <c r="R35" s="3"/>
    </row>
    <row r="36" spans="1:18" s="4" customFormat="1" ht="10.5" customHeight="1" x14ac:dyDescent="0.2">
      <c r="A36" s="28"/>
      <c r="B36" s="28"/>
      <c r="C36" s="28"/>
      <c r="D36" s="28"/>
      <c r="E36" s="28"/>
      <c r="F36" s="51"/>
      <c r="G36" s="7"/>
      <c r="H36" s="7"/>
      <c r="I36" s="6"/>
      <c r="J36" s="6"/>
      <c r="K36" s="6"/>
      <c r="L36" s="52"/>
      <c r="M36" s="52"/>
      <c r="N36" s="8"/>
      <c r="O36" s="3"/>
      <c r="P36" s="50"/>
      <c r="Q36" s="8"/>
      <c r="R36" s="3"/>
    </row>
    <row r="37" spans="1:18" s="4" customFormat="1" ht="9.75" customHeight="1" x14ac:dyDescent="0.2">
      <c r="A37" s="53"/>
      <c r="B37" s="6"/>
      <c r="C37" s="6"/>
      <c r="D37" s="6"/>
      <c r="E37" s="52"/>
      <c r="F37" s="54"/>
      <c r="G37" s="7"/>
      <c r="H37" s="7"/>
      <c r="I37" s="6"/>
      <c r="J37" s="6"/>
      <c r="K37" s="6"/>
      <c r="L37" s="52"/>
      <c r="M37" s="52"/>
      <c r="N37" s="8"/>
      <c r="O37" s="3"/>
      <c r="P37" s="50"/>
      <c r="Q37" s="8"/>
      <c r="R37" s="3"/>
    </row>
    <row r="38" spans="1:18" s="4" customFormat="1" ht="9.75" customHeight="1" x14ac:dyDescent="0.2">
      <c r="A38" s="53"/>
      <c r="B38" s="6"/>
      <c r="C38" s="6"/>
      <c r="D38" s="6"/>
      <c r="E38" s="54"/>
      <c r="F38" s="5"/>
      <c r="G38" s="5"/>
      <c r="H38" s="7"/>
      <c r="I38" s="6"/>
      <c r="J38" s="6"/>
      <c r="K38" s="6"/>
      <c r="L38" s="52"/>
      <c r="M38" s="50"/>
      <c r="N38" s="8"/>
      <c r="O38" s="3"/>
      <c r="P38" s="50"/>
      <c r="Q38" s="45"/>
      <c r="R38" s="3"/>
    </row>
    <row r="39" spans="1:18" s="4" customFormat="1" ht="9.75" customHeight="1" x14ac:dyDescent="0.2">
      <c r="A39" s="53"/>
      <c r="B39" s="6"/>
      <c r="C39" s="6"/>
      <c r="D39" s="6"/>
      <c r="E39" s="54"/>
      <c r="F39" s="5"/>
      <c r="G39" s="5"/>
      <c r="H39" s="7"/>
      <c r="I39" s="6"/>
      <c r="J39" s="6"/>
      <c r="K39" s="6"/>
      <c r="L39" s="54"/>
      <c r="M39" s="50"/>
      <c r="N39" s="8"/>
      <c r="O39" s="3"/>
      <c r="P39" s="50"/>
      <c r="Q39" s="45"/>
      <c r="R39" s="3"/>
    </row>
    <row r="40" spans="1:18" s="4" customFormat="1" ht="9.75" customHeight="1" x14ac:dyDescent="0.2">
      <c r="A40" s="53"/>
      <c r="B40" s="6"/>
      <c r="C40" s="6"/>
      <c r="D40" s="6"/>
      <c r="E40" s="50"/>
      <c r="F40" s="5"/>
      <c r="G40" s="5"/>
      <c r="H40" s="7"/>
      <c r="I40" s="6"/>
      <c r="J40" s="6"/>
      <c r="K40" s="6"/>
      <c r="L40" s="54"/>
      <c r="M40" s="50"/>
      <c r="N40" s="8"/>
      <c r="O40" s="3"/>
      <c r="P40" s="50"/>
      <c r="Q40" s="45"/>
      <c r="R40" s="3"/>
    </row>
    <row r="41" spans="1:18" s="4" customFormat="1" ht="9.75" customHeight="1" x14ac:dyDescent="0.2">
      <c r="A41" s="53"/>
      <c r="B41" s="6"/>
      <c r="C41" s="6"/>
      <c r="D41" s="6"/>
      <c r="E41" s="54"/>
      <c r="G41" s="5"/>
      <c r="H41" s="6"/>
      <c r="I41" s="6"/>
      <c r="J41" s="6"/>
      <c r="K41" s="6"/>
      <c r="L41" s="54"/>
      <c r="M41" s="50"/>
      <c r="N41" s="8"/>
      <c r="O41" s="3"/>
      <c r="P41" s="50"/>
      <c r="Q41" s="45"/>
      <c r="R41" s="3"/>
    </row>
    <row r="42" spans="1:18" s="4" customFormat="1" ht="9.75" customHeight="1" x14ac:dyDescent="0.2">
      <c r="A42" s="28"/>
      <c r="B42" s="6"/>
      <c r="C42" s="6"/>
      <c r="D42" s="6"/>
      <c r="E42" s="43"/>
      <c r="F42" s="5"/>
      <c r="G42" s="5"/>
      <c r="H42" s="6"/>
      <c r="I42" s="6"/>
      <c r="J42" s="6"/>
      <c r="K42" s="6"/>
      <c r="L42" s="54"/>
      <c r="M42" s="50"/>
      <c r="N42" s="8"/>
      <c r="O42" s="3"/>
      <c r="P42" s="3"/>
      <c r="Q42" s="45"/>
      <c r="R42" s="3"/>
    </row>
    <row r="43" spans="1:18" s="4" customFormat="1" ht="9.75" customHeight="1" x14ac:dyDescent="0.2">
      <c r="A43" s="2"/>
      <c r="B43" s="6"/>
      <c r="C43" s="6"/>
      <c r="D43" s="6"/>
      <c r="E43" s="43"/>
      <c r="F43" s="43"/>
      <c r="G43" s="6"/>
      <c r="H43" s="6"/>
      <c r="I43" s="6"/>
      <c r="J43" s="6"/>
      <c r="K43" s="6"/>
      <c r="L43" s="50"/>
      <c r="M43" s="54"/>
      <c r="N43" s="8"/>
      <c r="O43" s="3"/>
      <c r="P43" s="50"/>
      <c r="Q43" s="45"/>
      <c r="R43" s="3"/>
    </row>
    <row r="44" spans="1:18" s="4" customFormat="1" ht="9.75" customHeight="1" x14ac:dyDescent="0.2">
      <c r="A44" s="2"/>
      <c r="B44" s="6"/>
      <c r="C44" s="6"/>
      <c r="D44" s="6"/>
      <c r="F44" s="5"/>
      <c r="G44" s="6"/>
      <c r="H44" s="6"/>
      <c r="I44" s="6"/>
      <c r="J44" s="6"/>
      <c r="K44" s="6"/>
      <c r="L44" s="54"/>
      <c r="M44" s="54"/>
      <c r="N44" s="8"/>
      <c r="O44" s="3"/>
      <c r="P44" s="3"/>
      <c r="Q44" s="45"/>
      <c r="R44" s="3"/>
    </row>
    <row r="45" spans="1:18" s="4" customFormat="1" ht="9.75" customHeight="1" x14ac:dyDescent="0.2">
      <c r="A45" s="2"/>
      <c r="B45" s="6"/>
      <c r="C45" s="6"/>
      <c r="D45" s="6"/>
      <c r="E45" s="43"/>
      <c r="F45" s="7"/>
      <c r="G45" s="6"/>
      <c r="H45" s="6"/>
      <c r="I45" s="6"/>
      <c r="J45" s="6"/>
      <c r="K45" s="6"/>
      <c r="L45" s="50"/>
      <c r="M45" s="54"/>
      <c r="N45" s="8"/>
      <c r="O45" s="3"/>
      <c r="P45" s="50"/>
      <c r="Q45" s="45"/>
      <c r="R45" s="3"/>
    </row>
    <row r="46" spans="1:18" s="4" customFormat="1" ht="9.75" customHeight="1" x14ac:dyDescent="0.2">
      <c r="A46" s="2"/>
      <c r="B46" s="2"/>
      <c r="C46" s="2"/>
      <c r="D46" s="2"/>
      <c r="E46" s="7"/>
      <c r="F46" s="7"/>
      <c r="G46" s="6"/>
      <c r="H46" s="6"/>
      <c r="I46" s="6"/>
      <c r="J46" s="6"/>
      <c r="K46" s="6"/>
      <c r="L46" s="7"/>
      <c r="M46" s="7"/>
      <c r="N46" s="8"/>
      <c r="O46" s="3"/>
      <c r="P46" s="50"/>
      <c r="Q46" s="45"/>
      <c r="R46" s="3"/>
    </row>
    <row r="47" spans="1:18" s="4" customFormat="1" ht="9.75" customHeight="1" x14ac:dyDescent="0.2">
      <c r="A47" s="2"/>
      <c r="B47" s="2"/>
      <c r="C47" s="2"/>
      <c r="D47" s="2"/>
      <c r="E47" s="7"/>
      <c r="F47" s="7"/>
      <c r="G47" s="6"/>
      <c r="H47" s="6"/>
      <c r="I47" s="6"/>
      <c r="J47" s="6"/>
      <c r="K47" s="6"/>
      <c r="L47" s="43"/>
      <c r="M47" s="43"/>
      <c r="N47" s="8"/>
      <c r="O47" s="3"/>
      <c r="P47" s="3"/>
      <c r="Q47" s="45"/>
      <c r="R47" s="3"/>
    </row>
    <row r="48" spans="1:18" s="4" customFormat="1" ht="9.75" customHeight="1" x14ac:dyDescent="0.2">
      <c r="A48" s="50"/>
      <c r="B48" s="6"/>
      <c r="C48" s="6"/>
      <c r="D48" s="6"/>
      <c r="E48" s="7"/>
      <c r="F48" s="7"/>
      <c r="G48" s="6"/>
      <c r="H48" s="6"/>
      <c r="I48" s="6"/>
      <c r="J48" s="6"/>
      <c r="K48" s="6"/>
      <c r="L48" s="43"/>
      <c r="M48" s="7"/>
      <c r="N48" s="7"/>
      <c r="P48" s="50"/>
      <c r="Q48" s="45"/>
      <c r="R48" s="3"/>
    </row>
    <row r="49" spans="1:18" s="4" customFormat="1" ht="9.75" customHeight="1" x14ac:dyDescent="0.2">
      <c r="A49" s="50"/>
      <c r="B49" s="6"/>
      <c r="C49" s="6"/>
      <c r="D49" s="6"/>
      <c r="E49" s="7"/>
      <c r="F49" s="7"/>
      <c r="G49" s="6"/>
      <c r="H49" s="6"/>
      <c r="I49" s="6"/>
      <c r="J49" s="6"/>
      <c r="K49" s="6"/>
      <c r="L49" s="7"/>
      <c r="M49" s="7"/>
      <c r="N49" s="7"/>
      <c r="P49" s="50"/>
      <c r="Q49" s="45"/>
      <c r="R49" s="3"/>
    </row>
    <row r="50" spans="1:18" s="4" customFormat="1" ht="9.75" customHeight="1" x14ac:dyDescent="0.2">
      <c r="A50" s="50"/>
      <c r="B50" s="2"/>
      <c r="C50" s="2"/>
      <c r="D50" s="2"/>
      <c r="E50" s="7"/>
      <c r="F50" s="7"/>
      <c r="G50" s="2"/>
      <c r="H50" s="2"/>
      <c r="I50" s="2"/>
      <c r="J50" s="2"/>
      <c r="K50" s="2"/>
      <c r="L50" s="7"/>
      <c r="M50" s="7"/>
      <c r="N50" s="8"/>
      <c r="O50" s="3"/>
      <c r="P50" s="50"/>
      <c r="Q50" s="45"/>
      <c r="R50" s="3"/>
    </row>
    <row r="51" spans="1:18" s="4" customFormat="1" ht="9.75" customHeight="1" x14ac:dyDescent="0.2">
      <c r="A51" s="50"/>
      <c r="B51" s="2"/>
      <c r="C51" s="2"/>
      <c r="D51" s="2"/>
      <c r="E51" s="7"/>
      <c r="F51" s="7"/>
      <c r="G51" s="2"/>
      <c r="H51" s="2"/>
      <c r="I51" s="2"/>
      <c r="J51" s="2"/>
      <c r="K51" s="2"/>
      <c r="L51" s="7"/>
      <c r="M51" s="7"/>
      <c r="N51" s="8"/>
      <c r="O51" s="3"/>
      <c r="P51" s="3"/>
      <c r="Q51" s="8"/>
      <c r="R51" s="3"/>
    </row>
    <row r="52" spans="1:18" s="4" customFormat="1" ht="9.75" customHeight="1" x14ac:dyDescent="0.2">
      <c r="A52" s="50"/>
      <c r="B52" s="2"/>
      <c r="C52" s="2"/>
      <c r="D52" s="2"/>
      <c r="E52" s="7"/>
      <c r="F52" s="7"/>
      <c r="G52" s="6"/>
      <c r="H52" s="6"/>
      <c r="I52" s="6"/>
      <c r="J52" s="6"/>
      <c r="K52" s="6"/>
      <c r="L52" s="7"/>
      <c r="M52" s="7"/>
      <c r="N52" s="8"/>
      <c r="O52" s="3"/>
      <c r="P52" s="3"/>
      <c r="Q52" s="45"/>
      <c r="R52" s="3"/>
    </row>
    <row r="53" spans="1:18" s="4" customFormat="1" ht="9.75" customHeight="1" x14ac:dyDescent="0.2">
      <c r="A53" s="50"/>
      <c r="B53" s="2"/>
      <c r="C53" s="2"/>
      <c r="D53" s="2"/>
      <c r="E53" s="7"/>
      <c r="F53" s="7"/>
      <c r="G53" s="6"/>
      <c r="H53" s="6"/>
      <c r="I53" s="6"/>
      <c r="J53" s="6"/>
      <c r="K53" s="6"/>
      <c r="L53" s="7"/>
      <c r="M53" s="7"/>
      <c r="N53" s="8"/>
      <c r="O53" s="3"/>
      <c r="P53" s="3"/>
      <c r="Q53" s="8"/>
      <c r="R53" s="3"/>
    </row>
    <row r="54" spans="1:18" s="4" customFormat="1" ht="9.75" customHeight="1" x14ac:dyDescent="0.2">
      <c r="A54" s="50"/>
      <c r="B54" s="2"/>
      <c r="C54" s="2"/>
      <c r="D54" s="2"/>
      <c r="E54" s="7"/>
      <c r="F54" s="7"/>
      <c r="G54" s="2"/>
      <c r="H54" s="2"/>
      <c r="I54" s="2"/>
      <c r="J54" s="2"/>
      <c r="N54" s="8"/>
      <c r="O54" s="3"/>
      <c r="P54" s="3"/>
      <c r="Q54" s="8"/>
      <c r="R54" s="3"/>
    </row>
    <row r="55" spans="1:18" s="4" customFormat="1" ht="9.75" customHeight="1" x14ac:dyDescent="0.2">
      <c r="A55" s="50"/>
      <c r="B55" s="2"/>
      <c r="C55" s="2"/>
      <c r="D55" s="2"/>
      <c r="E55" s="7"/>
      <c r="F55" s="7"/>
      <c r="G55" s="2"/>
      <c r="H55" s="2"/>
      <c r="I55" s="2"/>
      <c r="O55" s="3"/>
      <c r="P55" s="3"/>
      <c r="Q55" s="8"/>
      <c r="R55" s="3"/>
    </row>
    <row r="56" spans="1:18" s="4" customFormat="1" ht="9.75" customHeight="1" x14ac:dyDescent="0.2">
      <c r="B56" s="2"/>
      <c r="C56" s="3"/>
      <c r="D56" s="2"/>
      <c r="E56" s="3"/>
      <c r="F56" s="2"/>
      <c r="G56" s="57"/>
      <c r="H56" s="58"/>
      <c r="J56" s="58"/>
      <c r="K56" s="58"/>
      <c r="L56" s="8"/>
      <c r="M56" s="8"/>
      <c r="N56" s="8"/>
      <c r="O56" s="8"/>
      <c r="P56" s="8"/>
      <c r="Q56" s="3"/>
      <c r="R56" s="3"/>
    </row>
    <row r="57" spans="1:18" s="4" customFormat="1" ht="10.5" customHeight="1" x14ac:dyDescent="0.2">
      <c r="A57" s="56"/>
      <c r="B57" s="50"/>
      <c r="C57" s="3"/>
      <c r="D57" s="2"/>
      <c r="E57" s="2"/>
      <c r="F57" s="6"/>
      <c r="G57" s="6"/>
      <c r="H57" s="6"/>
      <c r="J57" s="6"/>
      <c r="K57" s="6"/>
      <c r="L57" s="6"/>
      <c r="M57" s="6"/>
      <c r="N57" s="6"/>
      <c r="O57" s="6"/>
      <c r="P57" s="6"/>
      <c r="Q57" s="51"/>
      <c r="R57" s="3"/>
    </row>
    <row r="58" spans="1:18" s="4" customFormat="1" ht="10.5" customHeight="1" x14ac:dyDescent="0.2">
      <c r="A58" s="56"/>
      <c r="B58" s="50"/>
      <c r="C58" s="3"/>
      <c r="D58" s="2"/>
      <c r="E58" s="2"/>
      <c r="F58" s="6"/>
      <c r="G58" s="6"/>
      <c r="H58" s="6"/>
      <c r="J58" s="6"/>
      <c r="K58" s="6"/>
      <c r="L58" s="6"/>
      <c r="M58" s="6"/>
      <c r="N58" s="6"/>
      <c r="O58" s="6"/>
      <c r="P58" s="6"/>
      <c r="Q58" s="51"/>
      <c r="R58" s="3"/>
    </row>
    <row r="59" spans="1:18" s="4" customFormat="1" ht="10.5" customHeight="1" x14ac:dyDescent="0.2">
      <c r="A59" s="56"/>
      <c r="B59" s="50"/>
      <c r="C59" s="3"/>
      <c r="D59" s="2"/>
      <c r="E59" s="2"/>
      <c r="F59" s="6"/>
      <c r="G59" s="6"/>
      <c r="H59" s="6"/>
      <c r="J59" s="6"/>
      <c r="K59" s="6"/>
      <c r="L59" s="6"/>
      <c r="M59" s="6"/>
      <c r="N59" s="6"/>
      <c r="O59" s="6"/>
      <c r="P59" s="6"/>
      <c r="Q59" s="51"/>
      <c r="R59" s="3"/>
    </row>
    <row r="60" spans="1:18" s="4" customFormat="1" ht="10.5" customHeight="1" x14ac:dyDescent="0.2">
      <c r="A60" s="56"/>
      <c r="B60" s="50"/>
      <c r="C60" s="3"/>
      <c r="D60" s="2"/>
      <c r="E60" s="2"/>
      <c r="F60" s="6"/>
      <c r="G60" s="6"/>
      <c r="H60" s="6"/>
      <c r="J60" s="6"/>
      <c r="K60" s="6"/>
      <c r="L60" s="6"/>
      <c r="M60" s="6"/>
      <c r="N60" s="6"/>
      <c r="O60" s="6"/>
      <c r="P60" s="6"/>
      <c r="Q60" s="51"/>
      <c r="R60" s="3"/>
    </row>
    <row r="61" spans="1:18" s="4" customFormat="1" ht="10.5" customHeight="1" x14ac:dyDescent="0.2">
      <c r="A61" s="56"/>
      <c r="B61" s="50"/>
      <c r="C61" s="3"/>
      <c r="D61" s="2"/>
      <c r="E61" s="2"/>
      <c r="F61" s="6"/>
      <c r="G61" s="6"/>
      <c r="H61" s="6"/>
      <c r="J61" s="6"/>
      <c r="K61" s="6"/>
      <c r="L61" s="6"/>
      <c r="M61" s="6"/>
      <c r="N61" s="6"/>
      <c r="O61" s="6"/>
      <c r="P61" s="6"/>
      <c r="Q61" s="51"/>
      <c r="R61" s="3"/>
    </row>
    <row r="62" spans="1:18" s="4" customFormat="1" ht="10.5" customHeight="1" x14ac:dyDescent="0.2">
      <c r="A62" s="56"/>
      <c r="B62" s="50"/>
      <c r="C62" s="3"/>
      <c r="D62" s="2"/>
      <c r="E62" s="2"/>
      <c r="F62" s="6"/>
      <c r="G62" s="6"/>
      <c r="H62" s="6"/>
      <c r="J62" s="6"/>
      <c r="K62" s="6"/>
      <c r="L62" s="6"/>
      <c r="M62" s="6"/>
      <c r="N62" s="6"/>
      <c r="O62" s="6"/>
      <c r="P62" s="6"/>
      <c r="Q62" s="51"/>
      <c r="R62" s="3"/>
    </row>
    <row r="63" spans="1:18" s="4" customFormat="1" ht="10.5" customHeight="1" x14ac:dyDescent="0.2">
      <c r="A63" s="56"/>
      <c r="B63" s="50"/>
      <c r="C63" s="3"/>
      <c r="D63" s="2"/>
      <c r="E63" s="2"/>
      <c r="F63" s="6"/>
      <c r="G63" s="6"/>
      <c r="H63" s="6"/>
      <c r="J63" s="6"/>
      <c r="K63" s="6"/>
      <c r="L63" s="6"/>
      <c r="M63" s="6"/>
      <c r="N63" s="6"/>
      <c r="O63" s="6"/>
      <c r="P63" s="6"/>
      <c r="Q63" s="51"/>
      <c r="R63" s="3"/>
    </row>
    <row r="64" spans="1:18" s="4" customFormat="1" ht="10.5" customHeight="1" x14ac:dyDescent="0.2">
      <c r="A64" s="56"/>
      <c r="B64" s="50"/>
      <c r="C64" s="3"/>
      <c r="D64" s="2"/>
      <c r="E64" s="2"/>
      <c r="F64" s="6"/>
      <c r="G64" s="6"/>
      <c r="H64" s="6"/>
      <c r="J64" s="6"/>
      <c r="K64" s="6"/>
      <c r="L64" s="6"/>
      <c r="M64" s="6"/>
      <c r="N64" s="6"/>
      <c r="O64" s="6"/>
      <c r="P64" s="6"/>
      <c r="Q64" s="51"/>
      <c r="R64" s="3"/>
    </row>
    <row r="65" spans="1:18" s="4" customFormat="1" ht="10.5" customHeight="1" x14ac:dyDescent="0.2">
      <c r="A65" s="56"/>
      <c r="B65" s="50"/>
      <c r="C65" s="3"/>
      <c r="D65" s="2"/>
      <c r="E65" s="2"/>
      <c r="F65" s="6"/>
      <c r="G65" s="6"/>
      <c r="H65" s="6"/>
      <c r="J65" s="6"/>
      <c r="K65" s="6"/>
      <c r="L65" s="6"/>
      <c r="M65" s="6"/>
      <c r="N65" s="6"/>
      <c r="O65" s="6"/>
      <c r="P65" s="6"/>
      <c r="Q65" s="51"/>
      <c r="R65" s="3"/>
    </row>
    <row r="66" spans="1:18" s="4" customFormat="1" ht="10.5" customHeight="1" x14ac:dyDescent="0.2">
      <c r="A66" s="56"/>
      <c r="B66" s="50"/>
      <c r="C66" s="3"/>
      <c r="D66" s="2"/>
      <c r="E66" s="2"/>
      <c r="F66" s="6"/>
      <c r="G66" s="6"/>
      <c r="H66" s="6"/>
      <c r="J66" s="6"/>
      <c r="K66" s="6"/>
      <c r="L66" s="6"/>
      <c r="M66" s="6"/>
      <c r="N66" s="6"/>
      <c r="O66" s="6"/>
      <c r="P66" s="6"/>
      <c r="Q66" s="51"/>
      <c r="R66" s="3"/>
    </row>
    <row r="67" spans="1:18" s="4" customFormat="1" ht="10.5" customHeight="1" x14ac:dyDescent="0.2">
      <c r="A67" s="56"/>
      <c r="B67" s="50"/>
      <c r="C67" s="3"/>
      <c r="D67" s="2"/>
      <c r="E67" s="2"/>
      <c r="F67" s="2"/>
      <c r="G67" s="2"/>
      <c r="H67" s="7"/>
      <c r="J67" s="7"/>
      <c r="K67" s="7"/>
      <c r="L67" s="2"/>
      <c r="M67" s="2"/>
      <c r="N67" s="2"/>
      <c r="O67" s="2"/>
      <c r="P67" s="6"/>
      <c r="Q67" s="51"/>
      <c r="R67" s="3"/>
    </row>
    <row r="68" spans="1:18" s="4" customFormat="1" ht="10.5" customHeight="1" x14ac:dyDescent="0.2">
      <c r="A68" s="56"/>
      <c r="B68" s="50"/>
      <c r="C68" s="3"/>
      <c r="D68" s="2"/>
      <c r="E68" s="2"/>
      <c r="F68" s="6"/>
      <c r="G68" s="6"/>
      <c r="H68" s="6"/>
      <c r="J68" s="6"/>
      <c r="K68" s="6"/>
      <c r="L68" s="6"/>
      <c r="M68" s="6"/>
      <c r="N68" s="6"/>
      <c r="O68" s="6"/>
      <c r="P68" s="6"/>
      <c r="Q68" s="51"/>
      <c r="R68" s="3"/>
    </row>
    <row r="69" spans="1:18" s="4" customFormat="1" ht="10.5" customHeight="1" x14ac:dyDescent="0.2">
      <c r="A69" s="56"/>
      <c r="B69" s="50"/>
      <c r="C69" s="3"/>
      <c r="D69" s="2"/>
      <c r="E69" s="2"/>
      <c r="F69" s="6"/>
      <c r="G69" s="6"/>
      <c r="H69" s="6"/>
      <c r="J69" s="6"/>
      <c r="K69" s="6"/>
      <c r="L69" s="6"/>
      <c r="M69" s="6"/>
      <c r="N69" s="6"/>
      <c r="O69" s="6"/>
      <c r="P69" s="6"/>
      <c r="Q69" s="51"/>
      <c r="R69" s="3"/>
    </row>
    <row r="70" spans="1:18" s="4" customFormat="1" ht="12" customHeight="1" x14ac:dyDescent="0.2">
      <c r="A70" s="56"/>
      <c r="B70" s="50"/>
      <c r="C70" s="3"/>
      <c r="D70" s="2"/>
      <c r="E70" s="2"/>
      <c r="F70" s="6"/>
      <c r="G70" s="6"/>
      <c r="H70" s="6"/>
      <c r="J70" s="6"/>
      <c r="K70" s="6"/>
      <c r="L70" s="6"/>
      <c r="M70" s="6"/>
      <c r="N70" s="6"/>
      <c r="O70" s="6"/>
      <c r="P70" s="6"/>
      <c r="Q70" s="51"/>
      <c r="R70" s="3"/>
    </row>
    <row r="71" spans="1:18" s="4" customFormat="1" ht="10.5" customHeight="1" x14ac:dyDescent="0.2">
      <c r="B71" s="2"/>
      <c r="C71" s="3"/>
      <c r="D71" s="2"/>
      <c r="E71" s="2"/>
      <c r="F71" s="6"/>
      <c r="G71" s="6"/>
      <c r="H71" s="6"/>
      <c r="J71" s="6"/>
      <c r="K71" s="6"/>
      <c r="L71" s="6"/>
      <c r="M71" s="6"/>
      <c r="N71" s="6"/>
      <c r="O71" s="6"/>
      <c r="P71" s="6"/>
      <c r="Q71" s="51"/>
      <c r="R71" s="3"/>
    </row>
    <row r="72" spans="1:18" s="4" customFormat="1" ht="10.5" customHeight="1" x14ac:dyDescent="0.2">
      <c r="B72" s="2"/>
      <c r="C72" s="3"/>
      <c r="D72" s="2"/>
      <c r="E72" s="2"/>
      <c r="F72" s="2"/>
      <c r="G72" s="2"/>
      <c r="H72" s="7"/>
      <c r="J72" s="7"/>
      <c r="K72" s="7"/>
      <c r="L72" s="2"/>
      <c r="M72" s="2"/>
      <c r="N72" s="2"/>
      <c r="O72" s="2"/>
      <c r="P72" s="6"/>
      <c r="Q72" s="51"/>
      <c r="R72" s="3"/>
    </row>
    <row r="73" spans="1:18" s="4" customFormat="1" ht="10.5" customHeight="1" x14ac:dyDescent="0.2">
      <c r="B73" s="2"/>
      <c r="C73" s="3"/>
      <c r="D73" s="2"/>
      <c r="E73" s="2"/>
      <c r="F73" s="6"/>
      <c r="G73" s="6"/>
      <c r="H73" s="6"/>
      <c r="J73" s="6"/>
      <c r="K73" s="6"/>
      <c r="L73" s="6"/>
      <c r="M73" s="6"/>
      <c r="N73" s="6"/>
      <c r="O73" s="6"/>
      <c r="P73" s="6"/>
      <c r="Q73" s="51"/>
      <c r="R73" s="3"/>
    </row>
    <row r="74" spans="1:18" s="4" customFormat="1" ht="10.5" customHeight="1" x14ac:dyDescent="0.2">
      <c r="B74" s="2"/>
      <c r="C74" s="3"/>
      <c r="D74" s="2"/>
      <c r="E74" s="2"/>
      <c r="F74" s="6"/>
      <c r="G74" s="6"/>
      <c r="H74" s="6"/>
      <c r="J74" s="6"/>
      <c r="K74" s="6"/>
      <c r="L74" s="6"/>
      <c r="M74" s="6"/>
      <c r="N74" s="6"/>
      <c r="O74" s="6"/>
      <c r="P74" s="6"/>
      <c r="Q74" s="51"/>
      <c r="R74" s="3"/>
    </row>
    <row r="75" spans="1:18" s="4" customFormat="1" ht="10.5" customHeight="1" x14ac:dyDescent="0.2">
      <c r="B75" s="2"/>
      <c r="C75" s="3"/>
      <c r="D75" s="2"/>
      <c r="E75" s="2"/>
      <c r="F75" s="6"/>
      <c r="G75" s="6"/>
      <c r="H75" s="6"/>
      <c r="J75" s="6"/>
      <c r="K75" s="6"/>
      <c r="L75" s="6"/>
      <c r="M75" s="6"/>
      <c r="N75" s="6"/>
      <c r="O75" s="6"/>
      <c r="P75" s="6"/>
      <c r="Q75" s="51"/>
      <c r="R75" s="3"/>
    </row>
    <row r="76" spans="1:18" s="4" customFormat="1" ht="10.5" customHeight="1" x14ac:dyDescent="0.2">
      <c r="B76" s="2"/>
      <c r="C76" s="3"/>
      <c r="D76" s="2"/>
      <c r="E76" s="2"/>
      <c r="F76" s="6"/>
      <c r="G76" s="6"/>
      <c r="H76" s="6"/>
      <c r="J76" s="6"/>
      <c r="K76" s="6"/>
      <c r="L76" s="6"/>
      <c r="M76" s="6"/>
      <c r="N76" s="6"/>
      <c r="O76" s="6"/>
      <c r="P76" s="6"/>
      <c r="Q76" s="51"/>
      <c r="R76" s="3"/>
    </row>
    <row r="77" spans="1:18" s="4" customFormat="1" ht="10.5" customHeight="1" x14ac:dyDescent="0.2">
      <c r="B77" s="2"/>
      <c r="C77" s="3"/>
      <c r="D77" s="2"/>
      <c r="E77" s="2"/>
      <c r="F77" s="6"/>
      <c r="G77" s="6"/>
      <c r="H77" s="6"/>
      <c r="J77" s="6"/>
      <c r="K77" s="6"/>
      <c r="L77" s="6"/>
      <c r="M77" s="6"/>
      <c r="N77" s="6"/>
      <c r="O77" s="6"/>
      <c r="P77" s="6"/>
      <c r="Q77" s="51"/>
      <c r="R77" s="3"/>
    </row>
    <row r="78" spans="1:18" s="4" customFormat="1" ht="10.5" customHeight="1" x14ac:dyDescent="0.2">
      <c r="B78" s="2"/>
      <c r="C78" s="3"/>
      <c r="D78" s="2"/>
      <c r="E78" s="2"/>
      <c r="F78" s="6"/>
      <c r="G78" s="6"/>
      <c r="H78" s="6"/>
      <c r="J78" s="6"/>
      <c r="K78" s="6"/>
      <c r="L78" s="6"/>
      <c r="M78" s="6"/>
      <c r="N78" s="6"/>
      <c r="O78" s="6"/>
      <c r="P78" s="6"/>
      <c r="Q78" s="51"/>
      <c r="R78" s="3"/>
    </row>
    <row r="79" spans="1:18" s="4" customFormat="1" ht="10.5" customHeight="1" x14ac:dyDescent="0.2">
      <c r="B79" s="2"/>
      <c r="C79" s="3"/>
      <c r="D79" s="2"/>
      <c r="E79" s="2"/>
      <c r="F79" s="6"/>
      <c r="G79" s="6"/>
      <c r="H79" s="6"/>
      <c r="J79" s="6"/>
      <c r="K79" s="6"/>
      <c r="L79" s="6"/>
      <c r="M79" s="6"/>
      <c r="N79" s="6"/>
      <c r="O79" s="6"/>
      <c r="P79" s="6"/>
      <c r="Q79" s="51"/>
      <c r="R79" s="3"/>
    </row>
    <row r="80" spans="1:18" s="4" customFormat="1" ht="10.5" customHeight="1" x14ac:dyDescent="0.2">
      <c r="B80" s="2"/>
      <c r="C80" s="3"/>
      <c r="D80" s="2"/>
      <c r="E80" s="2"/>
      <c r="F80" s="6"/>
      <c r="G80" s="6"/>
      <c r="H80" s="6"/>
      <c r="J80" s="6"/>
      <c r="K80" s="6"/>
      <c r="L80" s="6"/>
      <c r="M80" s="6"/>
      <c r="N80" s="6"/>
      <c r="O80" s="6"/>
      <c r="P80" s="6"/>
      <c r="Q80" s="51"/>
      <c r="R80" s="3"/>
    </row>
    <row r="81" spans="2:18" s="4" customFormat="1" ht="10.5" customHeight="1" x14ac:dyDescent="0.2">
      <c r="B81" s="2"/>
      <c r="C81" s="3"/>
      <c r="D81" s="2"/>
      <c r="E81" s="2"/>
      <c r="F81" s="6"/>
      <c r="G81" s="6"/>
      <c r="H81" s="6"/>
      <c r="J81" s="6"/>
      <c r="K81" s="6"/>
      <c r="L81" s="6"/>
      <c r="M81" s="6"/>
      <c r="N81" s="6"/>
      <c r="O81" s="6"/>
      <c r="P81" s="6"/>
      <c r="Q81" s="51"/>
      <c r="R81" s="3"/>
    </row>
    <row r="82" spans="2:18" s="4" customFormat="1" ht="10.5" customHeight="1" x14ac:dyDescent="0.2">
      <c r="B82" s="2"/>
      <c r="C82" s="3"/>
      <c r="D82" s="2"/>
      <c r="E82" s="2"/>
      <c r="F82" s="6"/>
      <c r="G82" s="6"/>
      <c r="H82" s="6"/>
      <c r="J82" s="6"/>
      <c r="K82" s="6"/>
      <c r="L82" s="6"/>
      <c r="M82" s="6"/>
      <c r="N82" s="6"/>
      <c r="O82" s="6"/>
      <c r="P82" s="6"/>
      <c r="Q82" s="51"/>
      <c r="R82" s="3"/>
    </row>
    <row r="83" spans="2:18" s="4" customFormat="1" ht="10.5" customHeight="1" x14ac:dyDescent="0.2">
      <c r="B83" s="2"/>
      <c r="C83" s="3"/>
      <c r="D83" s="2"/>
      <c r="E83" s="2"/>
      <c r="F83" s="6"/>
      <c r="G83" s="6"/>
      <c r="H83" s="6"/>
      <c r="J83" s="6"/>
      <c r="K83" s="6"/>
      <c r="L83" s="6"/>
      <c r="M83" s="6"/>
      <c r="N83" s="6"/>
      <c r="O83" s="6"/>
      <c r="P83" s="6"/>
      <c r="Q83" s="51"/>
      <c r="R83" s="3"/>
    </row>
    <row r="84" spans="2:18" s="4" customFormat="1" ht="10.5" customHeight="1" x14ac:dyDescent="0.2">
      <c r="B84" s="2"/>
      <c r="C84" s="3"/>
      <c r="D84" s="2"/>
      <c r="E84" s="2"/>
      <c r="F84" s="6"/>
      <c r="G84" s="6"/>
      <c r="H84" s="6"/>
      <c r="J84" s="6"/>
      <c r="K84" s="6"/>
      <c r="L84" s="6"/>
      <c r="M84" s="6"/>
      <c r="N84" s="6"/>
      <c r="O84" s="6"/>
      <c r="P84" s="6"/>
      <c r="Q84" s="51"/>
      <c r="R84" s="3"/>
    </row>
    <row r="85" spans="2:18" s="4" customFormat="1" ht="10.5" customHeight="1" x14ac:dyDescent="0.2">
      <c r="B85" s="2"/>
      <c r="C85" s="3"/>
      <c r="D85" s="2"/>
      <c r="E85" s="2"/>
      <c r="F85" s="6"/>
      <c r="G85" s="6"/>
      <c r="H85" s="6"/>
      <c r="J85" s="6"/>
      <c r="K85" s="6"/>
      <c r="L85" s="6"/>
      <c r="M85" s="6"/>
      <c r="N85" s="6"/>
      <c r="O85" s="6"/>
      <c r="P85" s="6"/>
      <c r="Q85" s="51"/>
      <c r="R85" s="3"/>
    </row>
    <row r="86" spans="2:18" s="4" customFormat="1" ht="10.5" customHeight="1" x14ac:dyDescent="0.2">
      <c r="B86" s="2"/>
      <c r="C86" s="3"/>
      <c r="D86" s="2"/>
      <c r="E86" s="2"/>
      <c r="F86" s="6"/>
      <c r="G86" s="6"/>
      <c r="H86" s="6"/>
      <c r="J86" s="6"/>
      <c r="K86" s="6"/>
      <c r="L86" s="6"/>
      <c r="M86" s="6"/>
      <c r="N86" s="6"/>
      <c r="O86" s="6"/>
      <c r="P86" s="6"/>
      <c r="Q86" s="51"/>
      <c r="R86" s="3"/>
    </row>
    <row r="87" spans="2:18" s="4" customFormat="1" ht="10.5" customHeight="1" x14ac:dyDescent="0.2">
      <c r="B87" s="2"/>
      <c r="C87" s="3"/>
      <c r="D87" s="2"/>
      <c r="E87" s="2"/>
      <c r="F87" s="6"/>
      <c r="G87" s="6"/>
      <c r="H87" s="6"/>
      <c r="J87" s="6"/>
      <c r="K87" s="6"/>
      <c r="L87" s="6"/>
      <c r="M87" s="6"/>
      <c r="N87" s="6"/>
      <c r="O87" s="6"/>
      <c r="P87" s="6"/>
      <c r="Q87" s="51"/>
      <c r="R87" s="3"/>
    </row>
    <row r="88" spans="2:18" s="4" customFormat="1" ht="10.5" customHeight="1" x14ac:dyDescent="0.2">
      <c r="B88" s="2"/>
      <c r="C88" s="3"/>
      <c r="D88" s="2"/>
      <c r="E88" s="2"/>
      <c r="F88" s="6"/>
      <c r="G88" s="6"/>
      <c r="H88" s="6"/>
      <c r="J88" s="6"/>
      <c r="K88" s="6"/>
      <c r="L88" s="6"/>
      <c r="M88" s="6"/>
      <c r="N88" s="6"/>
      <c r="O88" s="6"/>
      <c r="P88" s="6"/>
      <c r="Q88" s="51"/>
      <c r="R88" s="3"/>
    </row>
    <row r="89" spans="2:18" s="4" customFormat="1" ht="10.5" customHeight="1" x14ac:dyDescent="0.2">
      <c r="B89" s="2"/>
      <c r="C89" s="3"/>
      <c r="D89" s="59"/>
      <c r="E89" s="2"/>
      <c r="F89" s="6"/>
      <c r="G89" s="6"/>
      <c r="H89" s="6"/>
      <c r="J89" s="6"/>
      <c r="K89" s="6"/>
      <c r="L89" s="6"/>
      <c r="M89" s="6"/>
      <c r="N89" s="6"/>
      <c r="O89" s="6"/>
      <c r="P89" s="6"/>
      <c r="Q89" s="51"/>
      <c r="R89" s="3"/>
    </row>
    <row r="90" spans="2:18" s="4" customFormat="1" ht="10.5" customHeight="1" x14ac:dyDescent="0.2">
      <c r="B90" s="2"/>
      <c r="C90" s="3"/>
      <c r="D90" s="59"/>
      <c r="E90" s="2"/>
      <c r="F90" s="60"/>
      <c r="G90" s="60"/>
      <c r="H90" s="60"/>
      <c r="J90" s="60"/>
      <c r="K90" s="60"/>
      <c r="L90" s="60"/>
      <c r="M90" s="60"/>
      <c r="N90" s="60"/>
      <c r="O90" s="60"/>
      <c r="P90" s="6"/>
      <c r="Q90" s="60"/>
      <c r="R90" s="3"/>
    </row>
    <row r="91" spans="2:18" s="4" customFormat="1" ht="10.5" customHeight="1" x14ac:dyDescent="0.2">
      <c r="B91" s="2"/>
      <c r="C91" s="3"/>
      <c r="D91" s="2"/>
      <c r="E91" s="59"/>
      <c r="F91" s="43"/>
      <c r="G91" s="43"/>
      <c r="H91" s="43"/>
      <c r="J91" s="43"/>
      <c r="K91" s="43"/>
      <c r="L91" s="43"/>
      <c r="M91" s="43"/>
      <c r="N91" s="43"/>
      <c r="O91" s="43"/>
      <c r="P91" s="6"/>
      <c r="Q91" s="55"/>
      <c r="R91" s="3"/>
    </row>
    <row r="92" spans="2:18" s="4" customFormat="1" ht="10.5" customHeight="1" x14ac:dyDescent="0.2">
      <c r="B92" s="2"/>
      <c r="C92" s="3"/>
      <c r="D92" s="2"/>
      <c r="E92" s="2"/>
      <c r="F92" s="43"/>
      <c r="G92" s="43"/>
      <c r="H92" s="43"/>
      <c r="J92" s="43"/>
      <c r="K92" s="43"/>
      <c r="L92" s="43"/>
      <c r="M92" s="43"/>
      <c r="N92" s="43"/>
      <c r="O92" s="43"/>
      <c r="P92" s="6"/>
      <c r="Q92" s="3"/>
      <c r="R92" s="3"/>
    </row>
    <row r="93" spans="2:18" s="4" customFormat="1" ht="10.5" customHeight="1" x14ac:dyDescent="0.2">
      <c r="B93" s="2"/>
      <c r="C93" s="3"/>
      <c r="D93" s="2"/>
      <c r="E93" s="2"/>
      <c r="F93" s="44"/>
      <c r="G93" s="6"/>
      <c r="H93" s="7"/>
      <c r="J93" s="7"/>
      <c r="K93" s="7"/>
      <c r="L93" s="2"/>
      <c r="M93" s="2"/>
      <c r="N93" s="6"/>
      <c r="O93" s="6"/>
      <c r="P93" s="6"/>
      <c r="Q93" s="3"/>
      <c r="R93" s="3"/>
    </row>
    <row r="94" spans="2:18" s="4" customFormat="1" ht="10.5" customHeight="1" x14ac:dyDescent="0.2">
      <c r="B94" s="2"/>
      <c r="C94" s="3"/>
      <c r="D94" s="2"/>
      <c r="E94" s="3"/>
      <c r="F94" s="3"/>
      <c r="G94" s="3"/>
      <c r="H94" s="3"/>
      <c r="J94" s="3"/>
      <c r="K94" s="3"/>
      <c r="L94" s="3"/>
      <c r="M94" s="3"/>
      <c r="N94" s="3"/>
      <c r="O94" s="3"/>
      <c r="P94" s="6"/>
      <c r="Q94" s="3"/>
      <c r="R94" s="3"/>
    </row>
    <row r="95" spans="2:18" s="4" customFormat="1" ht="10.5" customHeight="1" x14ac:dyDescent="0.2">
      <c r="B95" s="2"/>
      <c r="C95" s="3"/>
      <c r="D95" s="2"/>
      <c r="E95" s="3"/>
      <c r="F95" s="6"/>
      <c r="G95" s="6"/>
      <c r="H95" s="6"/>
      <c r="J95" s="6"/>
      <c r="K95" s="6"/>
      <c r="L95" s="6"/>
      <c r="M95" s="6"/>
      <c r="N95" s="6"/>
      <c r="O95" s="6"/>
      <c r="P95" s="6"/>
      <c r="Q95" s="45"/>
      <c r="R95" s="3"/>
    </row>
    <row r="96" spans="2:18" s="4" customFormat="1" ht="11.25" x14ac:dyDescent="0.2">
      <c r="B96" s="2"/>
      <c r="C96" s="3"/>
      <c r="D96" s="2"/>
      <c r="E96" s="3"/>
      <c r="F96" s="6"/>
      <c r="G96" s="6"/>
      <c r="H96" s="6"/>
      <c r="J96" s="6"/>
      <c r="K96" s="43"/>
      <c r="L96" s="5"/>
      <c r="M96" s="5"/>
      <c r="N96" s="5"/>
      <c r="O96" s="5"/>
      <c r="P96" s="6"/>
      <c r="Q96" s="45"/>
      <c r="R96" s="3"/>
    </row>
    <row r="97" spans="2:18" s="4" customFormat="1" ht="11.25" x14ac:dyDescent="0.2">
      <c r="B97" s="2"/>
      <c r="C97" s="3"/>
      <c r="D97" s="2"/>
      <c r="E97" s="3"/>
      <c r="F97" s="6"/>
      <c r="G97" s="6"/>
      <c r="H97" s="6"/>
      <c r="J97" s="6"/>
      <c r="K97" s="6"/>
      <c r="L97" s="6"/>
      <c r="M97" s="6"/>
      <c r="N97" s="6"/>
      <c r="O97" s="6"/>
      <c r="P97" s="6"/>
      <c r="Q97" s="3"/>
      <c r="R97" s="3"/>
    </row>
    <row r="98" spans="2:18" s="4" customFormat="1" ht="12" x14ac:dyDescent="0.2">
      <c r="B98" s="2"/>
      <c r="C98" s="3"/>
      <c r="D98" s="2"/>
      <c r="E98" s="3"/>
      <c r="F98" s="61"/>
      <c r="G98" s="2"/>
      <c r="H98" s="2"/>
      <c r="K98" s="2"/>
      <c r="L98" s="2"/>
      <c r="M98" s="2"/>
      <c r="N98" s="2"/>
      <c r="O98" s="2"/>
      <c r="P98" s="6"/>
      <c r="Q98" s="7"/>
      <c r="R98" s="3"/>
    </row>
    <row r="99" spans="2:18" s="4" customFormat="1" ht="12" x14ac:dyDescent="0.2">
      <c r="B99" s="2"/>
      <c r="C99" s="3"/>
      <c r="D99" s="2"/>
      <c r="E99" s="3"/>
      <c r="F99" s="61"/>
      <c r="G99" s="6"/>
      <c r="H99" s="2"/>
      <c r="K99" s="6"/>
      <c r="L99" s="2"/>
      <c r="M99" s="2"/>
      <c r="N99" s="6"/>
      <c r="O99" s="2"/>
      <c r="P99" s="2"/>
      <c r="Q99" s="7"/>
      <c r="R99" s="3"/>
    </row>
    <row r="100" spans="2:18" s="4" customFormat="1" ht="11.25" x14ac:dyDescent="0.2">
      <c r="B100" s="2"/>
      <c r="C100" s="3"/>
      <c r="D100" s="2"/>
      <c r="E100" s="3"/>
      <c r="F100" s="62"/>
      <c r="G100" s="62"/>
      <c r="H100" s="2"/>
      <c r="I100" s="2"/>
      <c r="M100" s="7"/>
      <c r="N100" s="7"/>
      <c r="O100" s="7"/>
      <c r="P100" s="7"/>
      <c r="Q100" s="7"/>
      <c r="R100" s="3"/>
    </row>
    <row r="101" spans="2:18" s="4" customFormat="1" ht="11.25" x14ac:dyDescent="0.2">
      <c r="B101" s="2"/>
      <c r="C101" s="3"/>
      <c r="D101" s="2"/>
      <c r="E101" s="3"/>
      <c r="F101" s="2"/>
      <c r="G101" s="6"/>
      <c r="H101" s="2"/>
      <c r="I101" s="2"/>
      <c r="J101" s="6"/>
      <c r="K101" s="2"/>
      <c r="L101" s="7"/>
      <c r="M101" s="7"/>
      <c r="N101" s="7"/>
      <c r="O101" s="7"/>
      <c r="P101" s="7"/>
      <c r="Q101" s="7"/>
      <c r="R101" s="3"/>
    </row>
    <row r="102" spans="2:18" x14ac:dyDescent="0.2">
      <c r="F102" s="65"/>
      <c r="G102" s="65"/>
      <c r="H102" s="66"/>
      <c r="J102" s="65"/>
    </row>
    <row r="103" spans="2:18" x14ac:dyDescent="0.2">
      <c r="F103" s="65"/>
      <c r="G103" s="65"/>
      <c r="H103" s="65"/>
      <c r="I103" s="69"/>
      <c r="J103" s="65"/>
      <c r="N103" s="70"/>
    </row>
    <row r="104" spans="2:18" x14ac:dyDescent="0.2">
      <c r="F104" s="6"/>
      <c r="G104" s="65"/>
      <c r="H104" s="65"/>
      <c r="J104" s="65"/>
      <c r="N104" s="70"/>
    </row>
    <row r="105" spans="2:18" x14ac:dyDescent="0.2">
      <c r="F105" s="65"/>
      <c r="G105" s="65"/>
      <c r="H105" s="65"/>
      <c r="J105" s="65"/>
      <c r="N105" s="71"/>
    </row>
    <row r="106" spans="2:18" x14ac:dyDescent="0.2">
      <c r="F106" s="65"/>
      <c r="G106" s="65"/>
      <c r="H106" s="65"/>
      <c r="J106" s="65"/>
    </row>
    <row r="107" spans="2:18" x14ac:dyDescent="0.2">
      <c r="F107" s="65"/>
      <c r="G107" s="65"/>
      <c r="H107" s="65"/>
      <c r="J107" s="65"/>
    </row>
    <row r="108" spans="2:18" x14ac:dyDescent="0.2">
      <c r="F108" s="65"/>
      <c r="G108" s="65"/>
      <c r="H108" s="65"/>
      <c r="J108" s="65"/>
    </row>
    <row r="109" spans="2:18" x14ac:dyDescent="0.2">
      <c r="F109" s="65"/>
      <c r="G109" s="65"/>
      <c r="H109" s="65"/>
      <c r="J109" s="65"/>
    </row>
    <row r="110" spans="2:18" x14ac:dyDescent="0.2">
      <c r="F110" s="65"/>
      <c r="G110" s="65"/>
      <c r="H110" s="65"/>
      <c r="J110" s="65"/>
    </row>
    <row r="111" spans="2:18" x14ac:dyDescent="0.2">
      <c r="F111" s="65"/>
      <c r="G111" s="65"/>
      <c r="H111" s="65"/>
      <c r="J111" s="65"/>
    </row>
    <row r="112" spans="2:18" x14ac:dyDescent="0.2">
      <c r="F112" s="65"/>
      <c r="G112" s="65"/>
      <c r="H112" s="65"/>
      <c r="J112" s="65"/>
    </row>
  </sheetData>
  <autoFilter ref="A4:R92" xr:uid="{00000000-0001-0000-0000-000000000000}"/>
  <sortState xmlns:xlrd2="http://schemas.microsoft.com/office/spreadsheetml/2017/richdata2" ref="G52:G68">
    <sortCondition ref="G50"/>
  </sortState>
  <mergeCells count="5">
    <mergeCell ref="A33:F33"/>
    <mergeCell ref="A34:F34"/>
    <mergeCell ref="A35:F35"/>
    <mergeCell ref="F3:H3"/>
    <mergeCell ref="I3:M3"/>
  </mergeCells>
  <phoneticPr fontId="5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  <ignoredErrors>
    <ignoredError sqref="K6 H12:H14 K13 H27 H21 H23" formula="1"/>
  </ignoredErrors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2024-08-08T11:57:18Z</dcterms:modified>
</cp:coreProperties>
</file>