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mc:AlternateContent xmlns:mc="http://schemas.openxmlformats.org/markup-compatibility/2006">
    <mc:Choice Requires="x15">
      <x15ac:absPath xmlns:x15ac="http://schemas.microsoft.com/office/spreadsheetml/2010/11/ac" url="S:\IEVIEŠANAS UZRAUDZĪBA\BUDGET\4_Prognozes\3_Ieņēmumu_izdevumu prognozes\2026\1_Februāris\1_Fiskāli strukturālais plāns\1_21-27\04_Publikācija vietnē\"/>
    </mc:Choice>
  </mc:AlternateContent>
  <xr:revisionPtr revIDLastSave="0" documentId="13_ncr:1_{E246B210-8C7F-4FA8-900F-0D7619A937C7}" xr6:coauthVersionLast="47" xr6:coauthVersionMax="47" xr10:uidLastSave="{00000000-0000-0000-0000-000000000000}"/>
  <bookViews>
    <workbookView xWindow="-110" yWindow="-110" windowWidth="38620" windowHeight="21100" xr2:uid="{00000000-000D-0000-FFFF-FFFF00000000}"/>
  </bookViews>
  <sheets>
    <sheet name="01_Maks_N+3_01_2026" sheetId="6" r:id="rId1"/>
  </sheets>
  <definedNames>
    <definedName name="_xlnm._FilterDatabase" localSheetId="0" hidden="1">'01_Maks_N+3_01_2026'!$A$28:$AT$28</definedName>
    <definedName name="_ftn1" localSheetId="0">'01_Maks_N+3_01_2026'!#REF!</definedName>
    <definedName name="_ftn2" localSheetId="0">'01_Maks_N+3_01_2026'!#REF!</definedName>
    <definedName name="_ftnref1" localSheetId="0">'01_Maks_N+3_01_2026'!#REF!</definedName>
    <definedName name="_ftnref2" localSheetId="0">'01_Maks_N+3_01_2026'!#REF!</definedName>
    <definedName name="fr">#REF!</definedName>
    <definedName name="kopa">#REF!</definedName>
    <definedName name="Pr.Nr">#REF!</definedName>
    <definedName name="_xlnm.Print_Titles" localSheetId="0">'01_Maks_N+3_01_2026'!$5:$21</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0" i="6" l="1"/>
  <c r="AK20" i="6"/>
  <c r="R151" i="6"/>
  <c r="R128" i="6"/>
  <c r="Q111" i="6" l="1"/>
  <c r="AO26" i="6" l="1"/>
  <c r="AO25" i="6"/>
  <c r="AN25" i="6"/>
  <c r="AM25" i="6"/>
  <c r="AL25" i="6"/>
  <c r="AK25" i="6"/>
  <c r="AO24" i="6"/>
  <c r="AN24" i="6"/>
  <c r="AM24" i="6"/>
  <c r="AL24" i="6"/>
  <c r="AK24" i="6"/>
  <c r="AO23" i="6"/>
  <c r="AN23" i="6"/>
  <c r="AM23" i="6"/>
  <c r="AL23" i="6"/>
  <c r="AK23" i="6"/>
  <c r="AO22" i="6"/>
  <c r="AN22" i="6"/>
  <c r="AM22" i="6"/>
  <c r="AL22" i="6"/>
  <c r="AK22" i="6"/>
  <c r="AO19" i="6"/>
  <c r="AO18" i="6"/>
  <c r="AN18" i="6"/>
  <c r="AM18" i="6"/>
  <c r="AL18" i="6"/>
  <c r="AK18" i="6"/>
  <c r="AO17" i="6"/>
  <c r="AN17" i="6"/>
  <c r="AM17" i="6"/>
  <c r="AL17" i="6"/>
  <c r="AK17" i="6"/>
  <c r="AO16" i="6"/>
  <c r="AN16" i="6"/>
  <c r="AM16" i="6"/>
  <c r="AL16" i="6"/>
  <c r="AK16" i="6"/>
  <c r="AO15" i="6"/>
  <c r="AN15" i="6"/>
  <c r="AM15" i="6"/>
  <c r="AL15" i="6"/>
  <c r="AK15" i="6"/>
  <c r="AO14" i="6"/>
  <c r="AN14" i="6"/>
  <c r="AM14" i="6"/>
  <c r="AL14" i="6"/>
  <c r="AK14" i="6"/>
  <c r="AO13" i="6"/>
  <c r="AN13" i="6"/>
  <c r="AM13" i="6"/>
  <c r="AL13" i="6"/>
  <c r="AK13" i="6"/>
  <c r="AO12" i="6"/>
  <c r="AN12" i="6"/>
  <c r="AM12" i="6"/>
  <c r="AL12" i="6"/>
  <c r="AK12" i="6"/>
  <c r="AO11" i="6"/>
  <c r="AN11" i="6"/>
  <c r="AM11" i="6"/>
  <c r="AL11" i="6"/>
  <c r="AK11" i="6"/>
  <c r="AO10" i="6"/>
  <c r="AN10" i="6"/>
  <c r="AM10" i="6"/>
  <c r="AL10" i="6"/>
  <c r="AK10" i="6"/>
  <c r="AO9" i="6"/>
  <c r="AN9" i="6"/>
  <c r="AM9" i="6"/>
  <c r="AL9" i="6"/>
  <c r="AK9" i="6"/>
  <c r="AO8" i="6"/>
  <c r="AN8" i="6"/>
  <c r="AM8" i="6"/>
  <c r="AL8" i="6"/>
  <c r="AK8" i="6"/>
  <c r="AO7" i="6"/>
  <c r="AN7" i="6"/>
  <c r="AM7" i="6"/>
  <c r="AL7" i="6"/>
  <c r="AK7" i="6"/>
  <c r="AT6" i="6"/>
  <c r="AT26" i="6"/>
  <c r="AO6" i="6" l="1"/>
  <c r="AO27" i="6"/>
  <c r="AL26" i="6"/>
  <c r="AL27" i="6" s="1"/>
  <c r="AL19" i="6"/>
  <c r="AL6" i="6" s="1"/>
  <c r="AN26" i="6"/>
  <c r="AN27" i="6" s="1"/>
  <c r="AN19" i="6"/>
  <c r="AN6" i="6" s="1"/>
  <c r="AK19" i="6"/>
  <c r="AK6" i="6" s="1"/>
  <c r="AK26" i="6"/>
  <c r="AK27" i="6" s="1"/>
  <c r="AM26" i="6"/>
  <c r="AM27" i="6" s="1"/>
  <c r="AM19" i="6"/>
  <c r="AM6" i="6" s="1"/>
  <c r="AQ7" i="6"/>
  <c r="AR7" i="6"/>
  <c r="AS7" i="6"/>
  <c r="AT7" i="6"/>
  <c r="AQ8" i="6"/>
  <c r="AR8" i="6"/>
  <c r="AS8" i="6"/>
  <c r="AT8" i="6"/>
  <c r="AQ9" i="6"/>
  <c r="AR9" i="6"/>
  <c r="AS9" i="6"/>
  <c r="AT9" i="6"/>
  <c r="AQ10" i="6"/>
  <c r="AR10" i="6"/>
  <c r="AS10" i="6"/>
  <c r="AT10" i="6"/>
  <c r="AQ11" i="6"/>
  <c r="AR11" i="6"/>
  <c r="AS11" i="6"/>
  <c r="AT11" i="6"/>
  <c r="AQ12" i="6"/>
  <c r="AR12" i="6"/>
  <c r="AS12" i="6"/>
  <c r="AT12" i="6"/>
  <c r="AQ13" i="6"/>
  <c r="AR13" i="6"/>
  <c r="AS13" i="6"/>
  <c r="AT13" i="6"/>
  <c r="AQ14" i="6"/>
  <c r="AR14" i="6"/>
  <c r="AS14" i="6"/>
  <c r="AT14" i="6"/>
  <c r="AQ15" i="6"/>
  <c r="AR15" i="6"/>
  <c r="AS15" i="6"/>
  <c r="AT15" i="6"/>
  <c r="AQ16" i="6"/>
  <c r="AR16" i="6"/>
  <c r="AS16" i="6"/>
  <c r="AT16" i="6"/>
  <c r="AQ17" i="6"/>
  <c r="AR17" i="6"/>
  <c r="AS17" i="6"/>
  <c r="AT17" i="6"/>
  <c r="AQ18" i="6"/>
  <c r="AR18" i="6"/>
  <c r="AS18" i="6"/>
  <c r="AT18" i="6"/>
  <c r="AP18" i="6"/>
  <c r="AP17" i="6"/>
  <c r="AP16" i="6"/>
  <c r="AP15" i="6"/>
  <c r="AP14" i="6"/>
  <c r="AP13" i="6"/>
  <c r="AP12" i="6"/>
  <c r="AP11" i="6"/>
  <c r="AP10" i="6"/>
  <c r="AP9" i="6"/>
  <c r="AP8" i="6"/>
  <c r="AP7" i="6"/>
  <c r="AG7" i="6"/>
  <c r="AH7" i="6"/>
  <c r="AI7" i="6"/>
  <c r="AG8" i="6"/>
  <c r="AH8" i="6"/>
  <c r="AI8" i="6"/>
  <c r="AG9" i="6"/>
  <c r="AH9" i="6"/>
  <c r="AI9" i="6"/>
  <c r="AG10" i="6"/>
  <c r="AH10" i="6"/>
  <c r="AI10" i="6"/>
  <c r="AG11" i="6"/>
  <c r="AH11" i="6"/>
  <c r="AI11" i="6"/>
  <c r="AG12" i="6"/>
  <c r="AH12" i="6"/>
  <c r="AI12" i="6"/>
  <c r="AG13" i="6"/>
  <c r="AH13" i="6"/>
  <c r="AI13" i="6"/>
  <c r="AG14" i="6"/>
  <c r="AH14" i="6"/>
  <c r="AI14" i="6"/>
  <c r="AG15" i="6"/>
  <c r="AH15" i="6"/>
  <c r="AI15" i="6"/>
  <c r="AG16" i="6"/>
  <c r="AH16" i="6"/>
  <c r="AI16" i="6"/>
  <c r="AG17" i="6"/>
  <c r="AH17" i="6"/>
  <c r="AI17" i="6"/>
  <c r="AG18" i="6"/>
  <c r="AH18" i="6"/>
  <c r="AI18" i="6"/>
  <c r="AG19" i="6"/>
  <c r="AH19" i="6"/>
  <c r="AI19" i="6"/>
  <c r="AF19" i="6"/>
  <c r="AF18" i="6"/>
  <c r="AF17" i="6"/>
  <c r="AF16" i="6"/>
  <c r="AF15" i="6"/>
  <c r="AF14" i="6"/>
  <c r="AF13" i="6"/>
  <c r="AF12" i="6"/>
  <c r="AF11" i="6"/>
  <c r="AF10" i="6"/>
  <c r="AF8" i="6"/>
  <c r="AF7" i="6"/>
  <c r="Q7" i="6"/>
  <c r="R7" i="6"/>
  <c r="S7" i="6"/>
  <c r="T7" i="6"/>
  <c r="U7" i="6"/>
  <c r="V7" i="6"/>
  <c r="W7" i="6"/>
  <c r="X7" i="6"/>
  <c r="Y7" i="6"/>
  <c r="Z7" i="6"/>
  <c r="AA7" i="6"/>
  <c r="AB7" i="6"/>
  <c r="AC7" i="6"/>
  <c r="AD7" i="6"/>
  <c r="Q8" i="6"/>
  <c r="R8" i="6"/>
  <c r="S8" i="6"/>
  <c r="T8" i="6"/>
  <c r="U8" i="6"/>
  <c r="V8" i="6"/>
  <c r="W8" i="6"/>
  <c r="X8" i="6"/>
  <c r="Y8" i="6"/>
  <c r="Z8" i="6"/>
  <c r="AA8" i="6"/>
  <c r="AB8" i="6"/>
  <c r="AC8" i="6"/>
  <c r="AD8" i="6"/>
  <c r="Q9" i="6"/>
  <c r="R9" i="6"/>
  <c r="S9" i="6"/>
  <c r="T9" i="6"/>
  <c r="U9" i="6"/>
  <c r="V9" i="6"/>
  <c r="W9" i="6"/>
  <c r="X9" i="6"/>
  <c r="Y9" i="6"/>
  <c r="Z9" i="6"/>
  <c r="AA9" i="6"/>
  <c r="AB9" i="6"/>
  <c r="AC9" i="6"/>
  <c r="AD9" i="6"/>
  <c r="Q10" i="6"/>
  <c r="R10" i="6"/>
  <c r="S10" i="6"/>
  <c r="T10" i="6"/>
  <c r="U10" i="6"/>
  <c r="V10" i="6"/>
  <c r="W10" i="6"/>
  <c r="X10" i="6"/>
  <c r="Y10" i="6"/>
  <c r="Z10" i="6"/>
  <c r="AA10" i="6"/>
  <c r="AB10" i="6"/>
  <c r="AC10" i="6"/>
  <c r="AD10" i="6"/>
  <c r="Q11" i="6"/>
  <c r="R11" i="6"/>
  <c r="S11" i="6"/>
  <c r="T11" i="6"/>
  <c r="U11" i="6"/>
  <c r="V11" i="6"/>
  <c r="W11" i="6"/>
  <c r="X11" i="6"/>
  <c r="Y11" i="6"/>
  <c r="Z11" i="6"/>
  <c r="AA11" i="6"/>
  <c r="AB11" i="6"/>
  <c r="AC11" i="6"/>
  <c r="AD11" i="6"/>
  <c r="Q12" i="6"/>
  <c r="R12" i="6"/>
  <c r="S12" i="6"/>
  <c r="T12" i="6"/>
  <c r="U12" i="6"/>
  <c r="V12" i="6"/>
  <c r="W12" i="6"/>
  <c r="X12" i="6"/>
  <c r="Y12" i="6"/>
  <c r="Z12" i="6"/>
  <c r="AA12" i="6"/>
  <c r="AB12" i="6"/>
  <c r="AC12" i="6"/>
  <c r="AD12" i="6"/>
  <c r="Q13" i="6"/>
  <c r="R13" i="6"/>
  <c r="S13" i="6"/>
  <c r="T13" i="6"/>
  <c r="U13" i="6"/>
  <c r="V13" i="6"/>
  <c r="W13" i="6"/>
  <c r="X13" i="6"/>
  <c r="Y13" i="6"/>
  <c r="Z13" i="6"/>
  <c r="AA13" i="6"/>
  <c r="AB13" i="6"/>
  <c r="AC13" i="6"/>
  <c r="AD13" i="6"/>
  <c r="Q14" i="6"/>
  <c r="R14" i="6"/>
  <c r="S14" i="6"/>
  <c r="T14" i="6"/>
  <c r="U14" i="6"/>
  <c r="V14" i="6"/>
  <c r="W14" i="6"/>
  <c r="X14" i="6"/>
  <c r="Y14" i="6"/>
  <c r="Z14" i="6"/>
  <c r="AA14" i="6"/>
  <c r="AB14" i="6"/>
  <c r="AC14" i="6"/>
  <c r="AD14" i="6"/>
  <c r="Q15" i="6"/>
  <c r="R15" i="6"/>
  <c r="S15" i="6"/>
  <c r="T15" i="6"/>
  <c r="U15" i="6"/>
  <c r="V15" i="6"/>
  <c r="W15" i="6"/>
  <c r="X15" i="6"/>
  <c r="Y15" i="6"/>
  <c r="Z15" i="6"/>
  <c r="AA15" i="6"/>
  <c r="AB15" i="6"/>
  <c r="AC15" i="6"/>
  <c r="AD15" i="6"/>
  <c r="Q16" i="6"/>
  <c r="R16" i="6"/>
  <c r="S16" i="6"/>
  <c r="T16" i="6"/>
  <c r="U16" i="6"/>
  <c r="V16" i="6"/>
  <c r="W16" i="6"/>
  <c r="X16" i="6"/>
  <c r="Y16" i="6"/>
  <c r="Z16" i="6"/>
  <c r="AA16" i="6"/>
  <c r="AB16" i="6"/>
  <c r="AC16" i="6"/>
  <c r="AD16" i="6"/>
  <c r="Q17" i="6"/>
  <c r="R17" i="6"/>
  <c r="S17" i="6"/>
  <c r="T17" i="6"/>
  <c r="U17" i="6"/>
  <c r="V17" i="6"/>
  <c r="W17" i="6"/>
  <c r="X17" i="6"/>
  <c r="Y17" i="6"/>
  <c r="Z17" i="6"/>
  <c r="AA17" i="6"/>
  <c r="AB17" i="6"/>
  <c r="AC17" i="6"/>
  <c r="AD17" i="6"/>
  <c r="Q18" i="6"/>
  <c r="R18" i="6"/>
  <c r="S18" i="6"/>
  <c r="T18" i="6"/>
  <c r="U18" i="6"/>
  <c r="V18" i="6"/>
  <c r="W18" i="6"/>
  <c r="X18" i="6"/>
  <c r="Y18" i="6"/>
  <c r="Z18" i="6"/>
  <c r="AA18" i="6"/>
  <c r="AB18" i="6"/>
  <c r="AC18" i="6"/>
  <c r="AD18" i="6"/>
  <c r="Q19" i="6"/>
  <c r="R19" i="6"/>
  <c r="S19" i="6"/>
  <c r="T19" i="6"/>
  <c r="U19" i="6"/>
  <c r="V19" i="6"/>
  <c r="W19" i="6"/>
  <c r="X19" i="6"/>
  <c r="Y19" i="6"/>
  <c r="Z19" i="6"/>
  <c r="AA19" i="6"/>
  <c r="AB19" i="6"/>
  <c r="AC19" i="6"/>
  <c r="AD19" i="6"/>
  <c r="P8" i="6"/>
  <c r="P9" i="6"/>
  <c r="P10" i="6"/>
  <c r="P11" i="6"/>
  <c r="P12" i="6"/>
  <c r="P13" i="6"/>
  <c r="P14" i="6"/>
  <c r="P15" i="6"/>
  <c r="P16" i="6"/>
  <c r="P17" i="6"/>
  <c r="P18" i="6"/>
  <c r="P19" i="6"/>
  <c r="P7" i="6"/>
  <c r="R6" i="6" l="1"/>
  <c r="Z6" i="6"/>
  <c r="X6" i="6"/>
  <c r="Q6" i="6"/>
  <c r="T6" i="6"/>
  <c r="Y6" i="6"/>
  <c r="AE18" i="6"/>
  <c r="AJ18" i="6" s="1"/>
  <c r="AE17" i="6"/>
  <c r="AJ17" i="6" s="1"/>
  <c r="S6" i="6"/>
  <c r="AE15" i="6"/>
  <c r="AJ15" i="6" s="1"/>
  <c r="AE14" i="6"/>
  <c r="AJ14" i="6" s="1"/>
  <c r="AE13" i="6"/>
  <c r="AJ13" i="6" s="1"/>
  <c r="AE12" i="6"/>
  <c r="AJ12" i="6" s="1"/>
  <c r="AE11" i="6"/>
  <c r="AJ11" i="6" s="1"/>
  <c r="AE10" i="6"/>
  <c r="AJ10" i="6" s="1"/>
  <c r="AE9" i="6"/>
  <c r="AE8" i="6"/>
  <c r="AJ8" i="6" s="1"/>
  <c r="AE7" i="6"/>
  <c r="AJ7" i="6" s="1"/>
  <c r="W6" i="6"/>
  <c r="AA6" i="6"/>
  <c r="AE19" i="6"/>
  <c r="AJ19" i="6" s="1"/>
  <c r="AD6" i="6"/>
  <c r="V6" i="6"/>
  <c r="AC6" i="6"/>
  <c r="U6" i="6"/>
  <c r="AB6" i="6"/>
  <c r="AG6" i="6"/>
  <c r="AI6" i="6"/>
  <c r="AE16" i="6"/>
  <c r="AJ16" i="6" s="1"/>
  <c r="AH6" i="6"/>
  <c r="P6" i="6"/>
  <c r="AE6" i="6" l="1"/>
  <c r="AE30" i="6"/>
  <c r="AJ30" i="6" s="1"/>
  <c r="AE31" i="6"/>
  <c r="AJ31" i="6" s="1"/>
  <c r="AE32" i="6"/>
  <c r="AJ32" i="6" s="1"/>
  <c r="AE33" i="6"/>
  <c r="AJ33" i="6" s="1"/>
  <c r="AE34" i="6"/>
  <c r="AJ34" i="6" s="1"/>
  <c r="AE35" i="6"/>
  <c r="AJ35" i="6" s="1"/>
  <c r="AE36" i="6"/>
  <c r="AJ36" i="6" s="1"/>
  <c r="AE37" i="6"/>
  <c r="AJ37" i="6" s="1"/>
  <c r="AE38" i="6"/>
  <c r="AJ38" i="6" s="1"/>
  <c r="AE39" i="6"/>
  <c r="AJ39" i="6" s="1"/>
  <c r="AE40" i="6"/>
  <c r="AJ40" i="6" s="1"/>
  <c r="AE41" i="6"/>
  <c r="AJ41" i="6" s="1"/>
  <c r="AE42" i="6"/>
  <c r="AJ42" i="6" s="1"/>
  <c r="AE43" i="6"/>
  <c r="AJ43" i="6" s="1"/>
  <c r="AE44" i="6"/>
  <c r="AJ44" i="6" s="1"/>
  <c r="AE45" i="6"/>
  <c r="AJ45" i="6" s="1"/>
  <c r="AE46" i="6"/>
  <c r="AJ46" i="6" s="1"/>
  <c r="AE47" i="6"/>
  <c r="AJ47" i="6" s="1"/>
  <c r="AE48" i="6"/>
  <c r="AJ48" i="6" s="1"/>
  <c r="AE49" i="6"/>
  <c r="AJ49" i="6" s="1"/>
  <c r="AE50" i="6"/>
  <c r="AJ50" i="6" s="1"/>
  <c r="AE51" i="6"/>
  <c r="AJ51" i="6" s="1"/>
  <c r="AE52" i="6"/>
  <c r="AJ52" i="6" s="1"/>
  <c r="AE53" i="6"/>
  <c r="AJ53" i="6" s="1"/>
  <c r="AE54" i="6"/>
  <c r="AJ54" i="6" s="1"/>
  <c r="AE55" i="6"/>
  <c r="AJ55" i="6" s="1"/>
  <c r="AE56" i="6"/>
  <c r="AJ56" i="6" s="1"/>
  <c r="AE57" i="6"/>
  <c r="AJ57" i="6" s="1"/>
  <c r="AE58" i="6"/>
  <c r="AJ58" i="6" s="1"/>
  <c r="AE59" i="6"/>
  <c r="AJ59" i="6" s="1"/>
  <c r="AE60" i="6"/>
  <c r="AJ60" i="6" s="1"/>
  <c r="AE61" i="6"/>
  <c r="AJ61" i="6" s="1"/>
  <c r="AE62" i="6"/>
  <c r="AJ62" i="6" s="1"/>
  <c r="AE63" i="6"/>
  <c r="AJ63" i="6" s="1"/>
  <c r="AE64" i="6"/>
  <c r="AJ64" i="6" s="1"/>
  <c r="AE65" i="6"/>
  <c r="AJ65" i="6" s="1"/>
  <c r="AE66" i="6"/>
  <c r="AJ66" i="6" s="1"/>
  <c r="AE67" i="6"/>
  <c r="AJ67" i="6" s="1"/>
  <c r="AE68" i="6"/>
  <c r="AJ68" i="6" s="1"/>
  <c r="AE69" i="6"/>
  <c r="AJ69" i="6" s="1"/>
  <c r="AE70" i="6"/>
  <c r="AJ70" i="6" s="1"/>
  <c r="AE71" i="6"/>
  <c r="AJ71" i="6" s="1"/>
  <c r="AE72" i="6"/>
  <c r="AJ72" i="6" s="1"/>
  <c r="AE73" i="6"/>
  <c r="AJ73" i="6" s="1"/>
  <c r="AE74" i="6"/>
  <c r="AJ74" i="6" s="1"/>
  <c r="AE75" i="6"/>
  <c r="AJ75" i="6" s="1"/>
  <c r="AE76" i="6"/>
  <c r="AJ76" i="6" s="1"/>
  <c r="AE77" i="6"/>
  <c r="AJ77" i="6" s="1"/>
  <c r="AE78" i="6"/>
  <c r="AJ78" i="6" s="1"/>
  <c r="AE79" i="6"/>
  <c r="AJ79" i="6" s="1"/>
  <c r="AE80" i="6"/>
  <c r="AJ80" i="6" s="1"/>
  <c r="AE81" i="6"/>
  <c r="AJ81" i="6" s="1"/>
  <c r="AE82" i="6"/>
  <c r="AJ82" i="6" s="1"/>
  <c r="AE83" i="6"/>
  <c r="AJ83" i="6" s="1"/>
  <c r="AE84" i="6"/>
  <c r="AJ84" i="6" s="1"/>
  <c r="AE85" i="6"/>
  <c r="AJ85" i="6" s="1"/>
  <c r="AE86" i="6"/>
  <c r="AJ86" i="6" s="1"/>
  <c r="AE87" i="6"/>
  <c r="AJ87" i="6" s="1"/>
  <c r="AE88" i="6"/>
  <c r="AJ88" i="6" s="1"/>
  <c r="AE89" i="6"/>
  <c r="AJ89" i="6" s="1"/>
  <c r="AE90" i="6"/>
  <c r="AJ90" i="6" s="1"/>
  <c r="AE91" i="6"/>
  <c r="AJ91" i="6" s="1"/>
  <c r="AE92" i="6"/>
  <c r="AJ92" i="6" s="1"/>
  <c r="AE93" i="6"/>
  <c r="AJ93" i="6" s="1"/>
  <c r="AE94" i="6"/>
  <c r="AJ94" i="6" s="1"/>
  <c r="AE95" i="6"/>
  <c r="AJ95" i="6" s="1"/>
  <c r="AE96" i="6"/>
  <c r="AJ96" i="6" s="1"/>
  <c r="AE97" i="6"/>
  <c r="AJ97" i="6" s="1"/>
  <c r="AE98" i="6"/>
  <c r="AJ98" i="6" s="1"/>
  <c r="AE99" i="6"/>
  <c r="AJ99" i="6" s="1"/>
  <c r="AE100" i="6"/>
  <c r="AJ100" i="6" s="1"/>
  <c r="AE101" i="6"/>
  <c r="AJ101" i="6" s="1"/>
  <c r="AE102" i="6"/>
  <c r="AJ102" i="6" s="1"/>
  <c r="AE103" i="6"/>
  <c r="AJ103" i="6" s="1"/>
  <c r="AE104" i="6"/>
  <c r="AJ104" i="6" s="1"/>
  <c r="AE105" i="6"/>
  <c r="AJ105" i="6" s="1"/>
  <c r="AE106" i="6"/>
  <c r="AJ106" i="6" s="1"/>
  <c r="AE107" i="6"/>
  <c r="AJ107" i="6" s="1"/>
  <c r="AE108" i="6"/>
  <c r="AJ108" i="6" s="1"/>
  <c r="AE109" i="6"/>
  <c r="AJ109" i="6" s="1"/>
  <c r="AE110" i="6"/>
  <c r="AJ110" i="6" s="1"/>
  <c r="AE111" i="6"/>
  <c r="AE112" i="6"/>
  <c r="AJ112" i="6" s="1"/>
  <c r="AE113" i="6"/>
  <c r="AJ113" i="6" s="1"/>
  <c r="AE114" i="6"/>
  <c r="AJ114" i="6" s="1"/>
  <c r="AE115" i="6"/>
  <c r="AJ115" i="6" s="1"/>
  <c r="AE116" i="6"/>
  <c r="AJ116" i="6" s="1"/>
  <c r="AE117" i="6"/>
  <c r="AJ117" i="6" s="1"/>
  <c r="AE118" i="6"/>
  <c r="AJ118" i="6" s="1"/>
  <c r="AE119" i="6"/>
  <c r="AJ119" i="6" s="1"/>
  <c r="AE120" i="6"/>
  <c r="AJ120" i="6" s="1"/>
  <c r="AE121" i="6"/>
  <c r="AJ121" i="6" s="1"/>
  <c r="AE122" i="6"/>
  <c r="AJ122" i="6" s="1"/>
  <c r="AE123" i="6"/>
  <c r="AJ123" i="6" s="1"/>
  <c r="AE124" i="6"/>
  <c r="AJ124" i="6" s="1"/>
  <c r="AE125" i="6"/>
  <c r="AJ125" i="6" s="1"/>
  <c r="AE126" i="6"/>
  <c r="AJ126" i="6" s="1"/>
  <c r="AE127" i="6"/>
  <c r="AJ127" i="6" s="1"/>
  <c r="AE128" i="6"/>
  <c r="AJ128" i="6" s="1"/>
  <c r="AE129" i="6"/>
  <c r="AJ129" i="6" s="1"/>
  <c r="AE130" i="6"/>
  <c r="AJ130" i="6" s="1"/>
  <c r="AE131" i="6"/>
  <c r="AJ131" i="6" s="1"/>
  <c r="AE132" i="6"/>
  <c r="AJ132" i="6" s="1"/>
  <c r="AE133" i="6"/>
  <c r="AJ133" i="6" s="1"/>
  <c r="AE134" i="6"/>
  <c r="AJ134" i="6" s="1"/>
  <c r="AE135" i="6"/>
  <c r="AJ135" i="6" s="1"/>
  <c r="AE136" i="6"/>
  <c r="AJ136" i="6" s="1"/>
  <c r="AE137" i="6"/>
  <c r="AJ137" i="6" s="1"/>
  <c r="AE138" i="6"/>
  <c r="AJ138" i="6" s="1"/>
  <c r="AE139" i="6"/>
  <c r="AJ139" i="6" s="1"/>
  <c r="AE140" i="6"/>
  <c r="AJ140" i="6" s="1"/>
  <c r="AE141" i="6"/>
  <c r="AJ141" i="6" s="1"/>
  <c r="AE142" i="6"/>
  <c r="AJ142" i="6" s="1"/>
  <c r="AE143" i="6"/>
  <c r="AJ143" i="6" s="1"/>
  <c r="AE144" i="6"/>
  <c r="AJ144" i="6" s="1"/>
  <c r="AE145" i="6"/>
  <c r="AJ145" i="6" s="1"/>
  <c r="AE146" i="6"/>
  <c r="AJ146" i="6" s="1"/>
  <c r="AE147" i="6"/>
  <c r="AJ147" i="6" s="1"/>
  <c r="AE148" i="6"/>
  <c r="AJ148" i="6" s="1"/>
  <c r="AE149" i="6"/>
  <c r="AJ149" i="6" s="1"/>
  <c r="AE150" i="6"/>
  <c r="AJ150" i="6" s="1"/>
  <c r="AE151" i="6"/>
  <c r="AJ151" i="6" s="1"/>
  <c r="AE152" i="6"/>
  <c r="AJ152" i="6" s="1"/>
  <c r="AE153" i="6"/>
  <c r="AJ153" i="6" s="1"/>
  <c r="AE154" i="6"/>
  <c r="AJ154" i="6" s="1"/>
  <c r="AE155" i="6"/>
  <c r="AJ155" i="6" s="1"/>
  <c r="AE156" i="6"/>
  <c r="AJ156" i="6" s="1"/>
  <c r="AE157" i="6"/>
  <c r="AJ157" i="6" s="1"/>
  <c r="AE158" i="6"/>
  <c r="AJ158" i="6" s="1"/>
  <c r="AE159" i="6"/>
  <c r="AJ159" i="6" s="1"/>
  <c r="AE160" i="6"/>
  <c r="AJ160" i="6" s="1"/>
  <c r="AE161" i="6"/>
  <c r="AJ161" i="6" s="1"/>
  <c r="AE162" i="6"/>
  <c r="AJ162" i="6" s="1"/>
  <c r="AE163" i="6"/>
  <c r="AJ163" i="6" s="1"/>
  <c r="AE164" i="6"/>
  <c r="AJ164" i="6" s="1"/>
  <c r="AE165" i="6"/>
  <c r="AJ165" i="6" s="1"/>
  <c r="AE166" i="6"/>
  <c r="AJ166" i="6" s="1"/>
  <c r="AE167" i="6"/>
  <c r="AJ167" i="6" s="1"/>
  <c r="AE168" i="6"/>
  <c r="AJ168" i="6" s="1"/>
  <c r="AE169" i="6"/>
  <c r="AJ169" i="6" s="1"/>
  <c r="AE170" i="6"/>
  <c r="AJ170" i="6" s="1"/>
  <c r="AE171" i="6"/>
  <c r="AJ171" i="6" s="1"/>
  <c r="AE172" i="6"/>
  <c r="AJ172" i="6" s="1"/>
  <c r="AE173" i="6"/>
  <c r="AJ173" i="6" s="1"/>
  <c r="AE174" i="6"/>
  <c r="AJ174" i="6" s="1"/>
  <c r="AE175" i="6"/>
  <c r="AJ175" i="6" s="1"/>
  <c r="AE176" i="6"/>
  <c r="AJ176" i="6" s="1"/>
  <c r="AE177" i="6"/>
  <c r="AJ177" i="6" s="1"/>
  <c r="AE178" i="6"/>
  <c r="AJ178" i="6" s="1"/>
  <c r="AE179" i="6"/>
  <c r="AJ179" i="6" s="1"/>
  <c r="AE180" i="6"/>
  <c r="AJ180" i="6" s="1"/>
  <c r="AE181" i="6"/>
  <c r="AJ181" i="6" s="1"/>
  <c r="AE182" i="6"/>
  <c r="AJ182" i="6" s="1"/>
  <c r="AE183" i="6"/>
  <c r="AJ183" i="6" s="1"/>
  <c r="AE184" i="6"/>
  <c r="AJ184" i="6" s="1"/>
  <c r="AE185" i="6"/>
  <c r="AJ185" i="6" s="1"/>
  <c r="AE186" i="6"/>
  <c r="AJ186" i="6" s="1"/>
  <c r="AE187" i="6"/>
  <c r="AJ187" i="6" s="1"/>
  <c r="AE188" i="6"/>
  <c r="AJ188" i="6" s="1"/>
  <c r="AE189" i="6"/>
  <c r="AJ189" i="6" s="1"/>
  <c r="AE190" i="6"/>
  <c r="AJ190" i="6" s="1"/>
  <c r="AE191" i="6"/>
  <c r="AJ191" i="6" s="1"/>
  <c r="AE192" i="6"/>
  <c r="AJ192" i="6" s="1"/>
  <c r="AE193" i="6"/>
  <c r="AJ193" i="6" s="1"/>
  <c r="AE194" i="6"/>
  <c r="AJ194" i="6" s="1"/>
  <c r="AE195" i="6"/>
  <c r="AJ195" i="6" s="1"/>
  <c r="AE196" i="6"/>
  <c r="AJ196" i="6" s="1"/>
  <c r="AE197" i="6"/>
  <c r="AJ197" i="6" s="1"/>
  <c r="AE198" i="6"/>
  <c r="AJ198" i="6" s="1"/>
  <c r="AE199" i="6"/>
  <c r="AJ199" i="6" s="1"/>
  <c r="AE200" i="6"/>
  <c r="AJ200" i="6" s="1"/>
  <c r="AE201" i="6"/>
  <c r="AJ201" i="6" s="1"/>
  <c r="AE202" i="6"/>
  <c r="AJ202" i="6" s="1"/>
  <c r="AE203" i="6"/>
  <c r="AJ203" i="6" s="1"/>
  <c r="AE204" i="6"/>
  <c r="AJ204" i="6" s="1"/>
  <c r="AE205" i="6"/>
  <c r="AJ205" i="6" s="1"/>
  <c r="AE206" i="6"/>
  <c r="AJ206" i="6" s="1"/>
  <c r="AE207" i="6"/>
  <c r="AJ207" i="6" s="1"/>
  <c r="AE208" i="6"/>
  <c r="AJ208" i="6" s="1"/>
  <c r="AE209" i="6"/>
  <c r="AJ209" i="6" s="1"/>
  <c r="AE210" i="6"/>
  <c r="AJ210" i="6" s="1"/>
  <c r="AE211" i="6"/>
  <c r="AJ211" i="6" s="1"/>
  <c r="AE212" i="6"/>
  <c r="AJ212" i="6" s="1"/>
  <c r="AE213" i="6"/>
  <c r="AJ213" i="6" s="1"/>
  <c r="AE214" i="6"/>
  <c r="AJ214" i="6" s="1"/>
  <c r="AE215" i="6"/>
  <c r="AJ215" i="6" s="1"/>
  <c r="AE216" i="6"/>
  <c r="AJ216" i="6" s="1"/>
  <c r="AE217" i="6"/>
  <c r="AJ217" i="6" s="1"/>
  <c r="AE218" i="6"/>
  <c r="AJ218" i="6" s="1"/>
  <c r="AE219" i="6"/>
  <c r="AJ219" i="6" s="1"/>
  <c r="AE220" i="6"/>
  <c r="AJ220" i="6" s="1"/>
  <c r="AE221" i="6"/>
  <c r="AJ221" i="6" s="1"/>
  <c r="AE222" i="6"/>
  <c r="AJ222" i="6" s="1"/>
  <c r="AE223" i="6"/>
  <c r="AJ223" i="6" s="1"/>
  <c r="AE224" i="6"/>
  <c r="AJ224" i="6" s="1"/>
  <c r="AE225" i="6"/>
  <c r="AJ225" i="6" s="1"/>
  <c r="AE226" i="6"/>
  <c r="AJ226" i="6" s="1"/>
  <c r="AE227" i="6"/>
  <c r="AJ227" i="6" s="1"/>
  <c r="AE228" i="6"/>
  <c r="AJ228" i="6" s="1"/>
  <c r="AE229" i="6"/>
  <c r="AJ229" i="6" s="1"/>
  <c r="AE230" i="6"/>
  <c r="AJ230" i="6" s="1"/>
  <c r="AE231" i="6"/>
  <c r="AJ231" i="6" s="1"/>
  <c r="AE232" i="6"/>
  <c r="AJ232" i="6" s="1"/>
  <c r="AE233" i="6"/>
  <c r="AJ233" i="6" s="1"/>
  <c r="AE234" i="6"/>
  <c r="AJ234" i="6" s="1"/>
  <c r="AE235" i="6"/>
  <c r="AJ235" i="6" s="1"/>
  <c r="AE236" i="6"/>
  <c r="AJ236" i="6" s="1"/>
  <c r="AE237" i="6"/>
  <c r="AJ237" i="6" s="1"/>
  <c r="AE238" i="6"/>
  <c r="AJ238" i="6" s="1"/>
  <c r="AE239" i="6"/>
  <c r="AJ239" i="6" s="1"/>
  <c r="AE240" i="6"/>
  <c r="AJ240" i="6" s="1"/>
  <c r="AE241" i="6"/>
  <c r="AJ241" i="6" s="1"/>
  <c r="AE242" i="6"/>
  <c r="AJ242" i="6" s="1"/>
  <c r="AE243" i="6"/>
  <c r="AJ243" i="6" s="1"/>
  <c r="AE29" i="6"/>
  <c r="AJ29" i="6" s="1"/>
  <c r="AF9" i="6"/>
  <c r="AF6" i="6" s="1"/>
  <c r="AJ9" i="6" l="1"/>
  <c r="AJ6" i="6" s="1"/>
  <c r="AJ111" i="6"/>
  <c r="AT25" i="6" l="1"/>
  <c r="AT22" i="6"/>
  <c r="AT24" i="6"/>
  <c r="AT23" i="6"/>
  <c r="AT19" i="6" l="1"/>
  <c r="R26" i="6"/>
  <c r="Q22" i="6"/>
  <c r="Q25" i="6"/>
  <c r="Q23" i="6"/>
  <c r="Q24" i="6"/>
  <c r="Q26" i="6"/>
  <c r="Q27" i="6" l="1"/>
  <c r="O26" i="6" l="1"/>
  <c r="M26" i="6"/>
  <c r="O24" i="6" l="1"/>
  <c r="O25" i="6"/>
  <c r="O22" i="6"/>
  <c r="O23" i="6"/>
  <c r="N5" i="6"/>
  <c r="O27" i="6" l="1"/>
  <c r="AP24" i="6" l="1"/>
  <c r="AP22" i="6"/>
  <c r="AP25" i="6"/>
  <c r="AP23" i="6"/>
  <c r="AP244" i="6" l="1"/>
  <c r="AP19" i="6"/>
  <c r="AP6" i="6" s="1"/>
  <c r="AQ24" i="6"/>
  <c r="AQ22" i="6"/>
  <c r="AQ25" i="6"/>
  <c r="AQ23" i="6"/>
  <c r="AP26" i="6"/>
  <c r="AP27" i="6" s="1"/>
  <c r="Y25" i="6"/>
  <c r="AJ26" i="6"/>
  <c r="AI26" i="6"/>
  <c r="AH26" i="6"/>
  <c r="AG26" i="6"/>
  <c r="AF26" i="6"/>
  <c r="AE26" i="6"/>
  <c r="AD26" i="6"/>
  <c r="AC26" i="6"/>
  <c r="AB26" i="6"/>
  <c r="AA26" i="6"/>
  <c r="Z26" i="6"/>
  <c r="Y26" i="6"/>
  <c r="X26" i="6"/>
  <c r="W26" i="6"/>
  <c r="V26" i="6"/>
  <c r="U26" i="6"/>
  <c r="T26" i="6"/>
  <c r="S26" i="6"/>
  <c r="P26" i="6"/>
  <c r="N26" i="6"/>
  <c r="P25" i="6"/>
  <c r="N25" i="6"/>
  <c r="P24" i="6"/>
  <c r="N24" i="6"/>
  <c r="P23" i="6"/>
  <c r="N23" i="6"/>
  <c r="P22" i="6"/>
  <c r="N22" i="6"/>
  <c r="AQ244" i="6" l="1"/>
  <c r="AQ19" i="6" s="1"/>
  <c r="AQ6" i="6" s="1"/>
  <c r="AR24" i="6"/>
  <c r="AR25" i="6"/>
  <c r="AR22" i="6"/>
  <c r="AR23" i="6"/>
  <c r="AQ26" i="6"/>
  <c r="AQ27" i="6" s="1"/>
  <c r="X25" i="6"/>
  <c r="W24" i="6"/>
  <c r="AA25" i="6"/>
  <c r="AC22" i="6"/>
  <c r="Z24" i="6"/>
  <c r="Z23" i="6"/>
  <c r="AB25" i="6"/>
  <c r="V24" i="6"/>
  <c r="U24" i="6"/>
  <c r="U25" i="6"/>
  <c r="U23" i="6"/>
  <c r="T22" i="6"/>
  <c r="V22" i="6"/>
  <c r="X22" i="6"/>
  <c r="AD22" i="6"/>
  <c r="AD24" i="6"/>
  <c r="AF25" i="6"/>
  <c r="AI25" i="6"/>
  <c r="AG25" i="6"/>
  <c r="AI22" i="6"/>
  <c r="AG22" i="6"/>
  <c r="AH22" i="6"/>
  <c r="AF22" i="6"/>
  <c r="AF24" i="6"/>
  <c r="AI24" i="6"/>
  <c r="AG24" i="6"/>
  <c r="AH24" i="6"/>
  <c r="N27" i="6"/>
  <c r="P27" i="6"/>
  <c r="Z25" i="6"/>
  <c r="X24" i="6"/>
  <c r="T23" i="6"/>
  <c r="W25" i="6"/>
  <c r="AH25" i="6"/>
  <c r="AD25" i="6"/>
  <c r="AC25" i="6"/>
  <c r="AB22" i="6"/>
  <c r="AA22" i="6"/>
  <c r="Z22" i="6"/>
  <c r="Y22" i="6"/>
  <c r="T24" i="6"/>
  <c r="AC24" i="6"/>
  <c r="AB24" i="6"/>
  <c r="AA24" i="6"/>
  <c r="AC23" i="6"/>
  <c r="AB23" i="6"/>
  <c r="AA23" i="6"/>
  <c r="Y23" i="6"/>
  <c r="X23" i="6"/>
  <c r="W23" i="6"/>
  <c r="V23" i="6"/>
  <c r="AD23" i="6"/>
  <c r="S25" i="6"/>
  <c r="S23" i="6"/>
  <c r="Y24" i="6"/>
  <c r="T25" i="6"/>
  <c r="U22" i="6"/>
  <c r="V25" i="6"/>
  <c r="W22" i="6"/>
  <c r="S24" i="6"/>
  <c r="S22" i="6"/>
  <c r="AR19" i="6" l="1"/>
  <c r="AR6" i="6" s="1"/>
  <c r="AR244" i="6"/>
  <c r="AS25" i="6"/>
  <c r="AS22" i="6"/>
  <c r="AR26" i="6"/>
  <c r="AR27" i="6" s="1"/>
  <c r="AS23" i="6"/>
  <c r="AS24" i="6"/>
  <c r="R22" i="6"/>
  <c r="R24" i="6"/>
  <c r="X27" i="6"/>
  <c r="U27" i="6"/>
  <c r="AA27" i="6"/>
  <c r="AC27" i="6"/>
  <c r="AD27" i="6"/>
  <c r="T27" i="6"/>
  <c r="Z27" i="6"/>
  <c r="AB27" i="6"/>
  <c r="W27" i="6"/>
  <c r="Y27" i="6"/>
  <c r="V27" i="6"/>
  <c r="S27" i="6"/>
  <c r="AE24" i="6"/>
  <c r="AE25" i="6"/>
  <c r="AE23" i="6"/>
  <c r="AE22" i="6"/>
  <c r="AS244" i="6" l="1"/>
  <c r="AS19" i="6"/>
  <c r="AS6" i="6" s="1"/>
  <c r="AS26" i="6"/>
  <c r="AS27" i="6" s="1"/>
  <c r="R25" i="6"/>
  <c r="AJ24" i="6"/>
  <c r="AJ22" i="6"/>
  <c r="AE27" i="6"/>
  <c r="AJ25" i="6" l="1"/>
  <c r="M25" i="6" l="1"/>
  <c r="M24" i="6"/>
  <c r="M22" i="6"/>
  <c r="M23" i="6"/>
  <c r="M5" i="6"/>
  <c r="M27" i="6" l="1"/>
  <c r="AG23" i="6" l="1"/>
  <c r="AG27" i="6" s="1"/>
  <c r="AI23" i="6" l="1"/>
  <c r="AI27" i="6" s="1"/>
  <c r="AF23" i="6"/>
  <c r="AF27" i="6" s="1"/>
  <c r="R23" i="6" l="1"/>
  <c r="R27" i="6" s="1"/>
  <c r="AH23" i="6" l="1"/>
  <c r="AH27" i="6" s="1"/>
  <c r="AJ23" i="6" l="1"/>
  <c r="AJ27" i="6" s="1"/>
</calcChain>
</file>

<file path=xl/sharedStrings.xml><?xml version="1.0" encoding="utf-8"?>
<sst xmlns="http://schemas.openxmlformats.org/spreadsheetml/2006/main" count="2368" uniqueCount="713">
  <si>
    <t>id_atb_PP</t>
  </si>
  <si>
    <t>id atb_ikm_maks</t>
  </si>
  <si>
    <t>Prior. Nr.</t>
  </si>
  <si>
    <t xml:space="preserve">Prioritātes nosaukums </t>
  </si>
  <si>
    <t>Pasākuma Nr.</t>
  </si>
  <si>
    <t>Pasākuma nosaukums</t>
  </si>
  <si>
    <t>Kārtas Nr.</t>
  </si>
  <si>
    <t>Atbildīgā iestāde</t>
  </si>
  <si>
    <t>ES FONDU finansējums 
(ieskaitot elastības finansējumu)</t>
  </si>
  <si>
    <t>Pa gadiem plānojamais finansējums</t>
  </si>
  <si>
    <t>2026.g. kopā Prognoze</t>
  </si>
  <si>
    <t>2027.g. kopā Prognoze</t>
  </si>
  <si>
    <t>2028.g. kopā Prognoze</t>
  </si>
  <si>
    <t>2029.g. kopā Prognoze</t>
  </si>
  <si>
    <t>Kopā plānošanas periodā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</si>
  <si>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</si>
  <si>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</si>
  <si>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</si>
  <si>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</si>
  <si>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</si>
  <si>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</si>
  <si>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</si>
  <si>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</si>
  <si>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</si>
  <si>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</si>
  <si>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</si>
  <si>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</si>
  <si>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</si>
  <si>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</si>
  <si>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</si>
  <si>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</si>
  <si>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</si>
  <si>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</si>
  <si>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</si>
  <si>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</si>
  <si>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</si>
  <si>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</si>
  <si>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</si>
  <si>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</si>
  <si>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</si>
  <si>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</si>
  <si>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</si>
  <si>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</si>
  <si>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</si>
  <si>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</si>
  <si>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</si>
  <si>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</si>
  <si>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</si>
  <si>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</si>
  <si>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</si>
  <si>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</si>
  <si>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</si>
  <si>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</si>
  <si>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</si>
  <si>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</si>
  <si>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</si>
  <si>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</si>
  <si>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</si>
  <si>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</si>
  <si>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</si>
  <si>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</si>
  <si>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</si>
  <si>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</si>
  <si>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</si>
  <si>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</si>
  <si>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</si>
  <si>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</si>
  <si>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</si>
  <si>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</si>
  <si>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</si>
  <si>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</si>
  <si>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</si>
  <si>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</si>
  <si>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</si>
  <si>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</si>
  <si>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</si>
  <si>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</si>
  <si>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</si>
  <si>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</si>
  <si>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</si>
  <si>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</si>
  <si>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</si>
  <si>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</si>
  <si>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</si>
  <si>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</si>
  <si>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</si>
  <si>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</si>
  <si>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</si>
  <si>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</si>
  <si>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</si>
  <si>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</si>
  <si>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</si>
  <si>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</si>
  <si>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</si>
  <si>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</si>
  <si>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</si>
  <si>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</si>
  <si>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</si>
  <si>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</si>
  <si>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</si>
  <si>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</si>
  <si>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</si>
  <si>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</si>
  <si>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</si>
  <si>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</si>
  <si>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</si>
  <si>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</si>
  <si>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</si>
  <si>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</si>
  <si>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</si>
  <si>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</si>
  <si>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</si>
  <si>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</si>
  <si>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</si>
  <si>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</si>
  <si>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</si>
  <si>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</si>
  <si>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</si>
  <si>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</si>
  <si>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</si>
  <si>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</si>
  <si>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</si>
  <si>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</si>
  <si>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</si>
  <si>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</si>
  <si>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</si>
  <si>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</si>
  <si>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</si>
  <si>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</si>
  <si>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</si>
  <si>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</si>
  <si>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</si>
  <si>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</si>
  <si>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</si>
  <si>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</si>
  <si>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</si>
  <si>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</si>
  <si>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</si>
  <si>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</si>
  <si>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</si>
  <si>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</si>
  <si>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</si>
  <si>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</si>
  <si>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</si>
  <si>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</si>
  <si>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</si>
  <si>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</si>
  <si>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</si>
  <si>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</si>
  <si>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</si>
  <si>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</si>
  <si>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</si>
  <si>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</si>
  <si>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</si>
  <si>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</si>
  <si>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</si>
  <si>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</si>
  <si>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</si>
  <si>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</si>
  <si>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</si>
  <si>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</si>
  <si>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</si>
  <si>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</si>
  <si>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</si>
  <si>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</si>
  <si>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</si>
  <si>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</si>
  <si>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</si>
  <si>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</si>
  <si>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</si>
  <si>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</si>
  <si>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</si>
  <si>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</si>
  <si>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</si>
  <si>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</si>
  <si>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</si>
  <si>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</si>
  <si>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</si>
  <si>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</si>
  <si>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</si>
  <si>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</si>
  <si>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</si>
  <si>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</si>
  <si>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</si>
  <si>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</si>
  <si>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</si>
  <si>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</si>
  <si>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</si>
  <si>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</si>
  <si>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</si>
  <si>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</si>
  <si>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</si>
  <si>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</si>
  <si>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</si>
  <si>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</si>
  <si>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</si>
  <si>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</si>
  <si>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</si>
  <si>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</si>
  <si>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</si>
  <si>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</si>
  <si>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</si>
  <si>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</si>
  <si>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</si>
  <si>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</si>
  <si>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</si>
  <si>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</si>
  <si>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</si>
  <si>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</si>
  <si>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</si>
  <si>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</si>
  <si>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</si>
  <si>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</si>
  <si>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</si>
  <si>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</si>
  <si>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</si>
  <si>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</si>
  <si>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</si>
  <si>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</si>
  <si>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</si>
  <si>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</si>
  <si>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</si>
  <si>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</si>
  <si>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</si>
  <si>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</si>
  <si>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</si>
  <si>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</si>
  <si>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</si>
  <si>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</si>
  <si>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</si>
  <si>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</si>
  <si>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</si>
  <si>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</si>
  <si>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</si>
  <si>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</si>
  <si>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</si>
  <si>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</si>
  <si>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</si>
  <si>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</si>
  <si>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</si>
  <si>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</si>
  <si>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</si>
  <si>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</si>
  <si>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</si>
  <si>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</si>
  <si>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</si>
  <si>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</si>
  <si>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</si>
  <si>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</si>
  <si>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</si>
  <si>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</si>
  <si>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</si>
  <si>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</si>
  <si>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</si>
  <si>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</si>
  <si>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</si>
  <si>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</si>
  <si>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</si>
  <si>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</si>
  <si>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</si>
  <si>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</si>
  <si>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</si>
  <si>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</si>
  <si>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</si>
  <si>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</si>
  <si>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</si>
  <si>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</si>
  <si>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</si>
  <si>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</si>
  <si>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</si>
  <si>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</si>
  <si>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</si>
  <si>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</si>
  <si>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</si>
  <si>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</si>
  <si>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</si>
  <si>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</si>
  <si>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</si>
  <si>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</si>
  <si>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</si>
  <si>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</si>
  <si>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</si>
  <si>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</si>
  <si>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</si>
  <si>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</si>
  <si>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</si>
  <si>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</si>
  <si>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</si>
  <si>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</si>
  <si>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</si>
  <si>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</si>
  <si>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</si>
  <si>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</si>
  <si>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</si>
  <si>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</si>
  <si>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</si>
  <si>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</si>
  <si>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</si>
  <si>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</si>
  <si>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</si>
  <si>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</si>
  <si>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</si>
  <si>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</si>
  <si>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</si>
  <si>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</si>
  <si>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</si>
  <si>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</si>
  <si>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</si>
  <si>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</si>
  <si>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</si>
  <si>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</si>
  <si>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</si>
  <si>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</si>
  <si>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</si>
  <si>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</si>
  <si>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</si>
  <si>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</si>
  <si>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</si>
  <si>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</si>
  <si>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</si>
  <si>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</si>
  <si>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</si>
  <si>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</si>
  <si>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</si>
  <si>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</si>
  <si>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</si>
  <si>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</si>
  <si>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</si>
  <si>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</si>
  <si>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</si>
  <si>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</si>
  <si>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</si>
  <si>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</si>
  <si>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</si>
  <si>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</si>
  <si>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</si>
  <si>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</si>
  <si>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</si>
  <si>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</si>
  <si>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</si>
  <si>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</si>
  <si>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</si>
  <si>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</si>
  <si>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</si>
  <si>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</si>
  <si>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</si>
  <si>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</si>
  <si>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</si>
  <si>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</si>
  <si>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</si>
  <si>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</si>
  <si>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</si>
  <si>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</si>
  <si>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</si>
  <si>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</si>
  <si>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</si>
  <si>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</si>
  <si>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</si>
  <si>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</si>
  <si>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</si>
  <si>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</si>
  <si>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</si>
  <si>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</si>
  <si>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</si>
  <si>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</si>
  <si>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</si>
  <si>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</si>
  <si>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</si>
  <si>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</si>
  <si>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</si>
  <si>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</si>
  <si>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</si>
  <si>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</si>
  <si>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</si>
  <si>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</si>
  <si>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</si>
  <si>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</si>
  <si>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</si>
  <si>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</si>
  <si>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</si>
  <si>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</si>
  <si>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</si>
  <si>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</si>
  <si>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</si>
  <si>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</si>
  <si>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</si>
  <si>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</si>
  <si>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</si>
  <si>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</si>
  <si>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</si>
  <si>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</si>
  <si>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</si>
  <si>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</si>
  <si>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</si>
  <si>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</si>
  <si>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</si>
  <si>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</si>
  <si>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</si>
  <si>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</si>
  <si>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</si>
  <si>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</si>
  <si>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</si>
  <si>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</si>
  <si>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</si>
  <si>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</si>
  <si>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</si>
  <si>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</si>
  <si>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</si>
  <si>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</si>
  <si>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</si>
  <si>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</si>
  <si>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</si>
  <si>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</si>
  <si>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</si>
  <si>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</si>
  <si>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</si>
  <si>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</si>
  <si>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</si>
  <si>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</si>
  <si>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</si>
  <si>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</si>
  <si>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</si>
  <si>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</si>
  <si>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</si>
  <si>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</si>
  <si>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</si>
  <si>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</si>
  <si>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</si>
  <si>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</si>
  <si>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</si>
  <si>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</si>
  <si>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</si>
  <si>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</si>
  <si>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</si>
  <si>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</si>
  <si>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</si>
  <si>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</si>
  <si>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</si>
  <si>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</si>
  <si>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</si>
  <si>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</si>
  <si>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</si>
  <si>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</si>
  <si>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</si>
  <si>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</si>
  <si>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</si>
  <si>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</si>
  <si>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</si>
  <si>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</si>
  <si>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</si>
  <si>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</si>
  <si>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</si>
  <si>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</si>
  <si>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</si>
  <si>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</si>
  <si>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</si>
  <si>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</si>
  <si>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</si>
  <si>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</si>
  <si>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</si>
  <si>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</si>
  <si>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</si>
  <si>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</si>
  <si>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</si>
  <si>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</si>
  <si>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</si>
  <si>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</si>
  <si>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</si>
  <si>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</si>
  <si>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</si>
  <si>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</si>
  <si>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</si>
  <si>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</si>
  <si>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</si>
  <si>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</si>
  <si>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</si>
  <si>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</si>
  <si>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</si>
  <si>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</si>
  <si>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</si>
  <si>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</si>
  <si>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</si>
  <si>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</si>
  <si>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</si>
  <si>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</si>
  <si>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</si>
  <si>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</si>
  <si>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</si>
  <si>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</si>
  <si>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</si>
  <si>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</si>
  <si>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</si>
  <si>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</si>
  <si>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</si>
  <si>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</si>
  <si>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</si>
  <si>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</si>
  <si>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</si>
  <si>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</si>
  <si>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</si>
  <si>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</si>
  <si>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</si>
  <si>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</si>
  <si>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</si>
  <si>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</si>
  <si>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</si>
  <si>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</si>
  <si>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</si>
  <si>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</si>
  <si>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</si>
  <si>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</si>
  <si>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</si>
  <si>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</si>
  <si>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</si>
  <si>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</si>
  <si>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</si>
  <si>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</si>
  <si>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</si>
  <si>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</si>
  <si>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</si>
  <si>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</si>
  <si>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</si>
  <si>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</si>
  <si>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</si>
  <si>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</si>
  <si>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</si>
  <si>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</si>
  <si>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</si>
  <si>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</si>
  <si>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</si>
  <si>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</si>
  <si>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</si>
  <si>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</si>
  <si>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</si>
  <si>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</si>
  <si>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</si>
  <si>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</si>
  <si>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</si>
  <si>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</si>
  <si>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</si>
  <si>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</si>
  <si>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</si>
  <si>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</si>
  <si>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</si>
  <si>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</si>
  <si>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</si>
  <si>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</si>
  <si>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</si>
  <si>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</si>
  <si>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</si>
  <si>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</si>
  <si>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</si>
  <si>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</si>
  <si>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</si>
  <si>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</si>
  <si>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</si>
  <si>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</si>
  <si>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</si>
  <si>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</si>
  <si>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</si>
  <si>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</si>
  <si>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</si>
  <si>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</si>
  <si>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</si>
  <si>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</si>
  <si>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</si>
  <si>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</si>
  <si>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</si>
  <si>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</si>
  <si>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</si>
  <si>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</si>
  <si>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</si>
  <si>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</si>
  <si>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</si>
  <si>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</si>
  <si>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</si>
  <si>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</si>
  <si>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</si>
  <si>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</si>
  <si>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</si>
  <si>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</si>
  <si>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</si>
  <si>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</si>
  <si>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</si>
  <si>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</si>
  <si>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</si>
  <si>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</si>
  <si>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</si>
  <si>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</si>
  <si>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</si>
  <si>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</si>
  <si>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</si>
  <si>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</si>
  <si>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</si>
  <si>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</si>
  <si>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</si>
  <si>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</si>
  <si>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</si>
  <si>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</si>
  <si>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</si>
  <si>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</si>
  <si>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</si>
  <si>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</si>
  <si>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</si>
  <si>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</si>
  <si>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</si>
  <si>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</si>
  <si>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</si>
  <si>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</si>
  <si>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</si>
  <si>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</si>
  <si>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</si>
  <si>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</si>
  <si>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</si>
  <si>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</si>
  <si>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</si>
  <si>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</si>
  <si>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</si>
  <si>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</si>
  <si>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</si>
  <si>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</si>
  <si>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</si>
  <si>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</si>
  <si>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</si>
  <si>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</si>
  <si>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</si>
  <si>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</si>
  <si>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</si>
  <si>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</si>
  <si>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</si>
  <si>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</si>
  <si>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</si>
  <si>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</si>
  <si>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</si>
  <si>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</si>
  <si>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</si>
  <si>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</si>
  <si>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</si>
  <si>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</si>
  <si>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</si>
  <si>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</si>
  <si>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</si>
  <si>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</si>
  <si>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</si>
  <si>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</si>
  <si>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</si>
  <si>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</si>
  <si>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</si>
  <si>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</si>
  <si>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</si>
  <si>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</si>
  <si>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</si>
  <si>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</si>
  <si>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</si>
  <si>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</si>
  <si>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TP_</t>
  </si>
  <si>
    <t>Valsts budžeta finansējums, kas pārsniedz pasākumam pieejamo ES finansējumu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</si>
  <si>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</si>
  <si>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</si>
  <si>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</si>
  <si>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</si>
  <si>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</si>
  <si>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</si>
  <si>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</si>
  <si>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</si>
  <si>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</si>
  <si>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</si>
  <si>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</si>
  <si>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</si>
  <si>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Programmas slēgšana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</si>
  <si>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</si>
  <si>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</si>
  <si>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</si>
  <si>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</si>
  <si>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</si>
  <si>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</si>
  <si>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</si>
  <si>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</si>
  <si>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</si>
  <si>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</si>
  <si>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</si>
  <si>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</si>
  <si>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</si>
  <si>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</si>
  <si>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</si>
  <si>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</si>
  <si>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FM TP</t>
  </si>
  <si>
    <t>Tehniskā palīdzība</t>
  </si>
  <si>
    <t>“Pētniecības un inovāciju kapacitātes stiprināšana un progresīvu tehnoloģiju ieviešana  kopējā P&amp;A sistēmā”</t>
  </si>
  <si>
    <t>“Izmantot digitalizācijas priekšrocības uzņēmējdarbības attīstībai ”</t>
  </si>
  <si>
    <t>Atbildīgo iestāžu maksājumu prognozes Centrālās finanšu un līgumu aģentūras korekcijas (ES fondu daļa, ko aģentūra veiks atmaksās projektu ieviesējiem, t.sk. starpposma, noslēguma un avansa maksājumi), EUR</t>
  </si>
  <si>
    <t>Janvāris</t>
  </si>
  <si>
    <t>Februāris</t>
  </si>
  <si>
    <t>Marts</t>
  </si>
  <si>
    <t>Aprīlis</t>
  </si>
  <si>
    <t>Maijs</t>
  </si>
  <si>
    <t>Jūnijs</t>
  </si>
  <si>
    <t>Jūlijs</t>
  </si>
  <si>
    <t>Augusts</t>
  </si>
  <si>
    <t>Septembris</t>
  </si>
  <si>
    <t>Oktobris</t>
  </si>
  <si>
    <t>Novembris</t>
  </si>
  <si>
    <t>Decembris</t>
  </si>
  <si>
    <t>2026. gads, prognoze</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</si>
  <si>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</si>
  <si>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</si>
  <si>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</si>
  <si>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</si>
  <si>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ES fondu maksājumu prognožu mērķi ES fondu 2021.-2027. gada plānošanas periodā.</t>
  </si>
  <si>
    <t>Deklarējamie izdevumi (No EK pieprasāmi ES fondi), kumulatīvi</t>
  </si>
  <si>
    <t>Sagatavots: 17.02.2026.</t>
  </si>
  <si>
    <t>Budžeta izdevumu prognozes (ES fondi un valsts budžets), EUR</t>
  </si>
  <si>
    <t>2030.g. kopā Prognoze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</si>
</sst>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2"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b/>
      <sz val="16"/>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136">
    <xf numFmtId="0" fontId="0" fillId="0" borderId="0" xfId="0"/>
    <xf numFmtId="0" fontId="2" fillId="3" borderId="5"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4" fillId="2" borderId="0" xfId="1" applyFont="1" applyFill="1"/>
    <xf numFmtId="0" fontId="6" fillId="2" borderId="0" xfId="1" applyFont="1" applyFill="1"/>
    <xf numFmtId="3" fontId="6" fillId="6" borderId="0" xfId="1" applyNumberFormat="1" applyFont="1" applyFill="1"/>
    <xf numFmtId="0" fontId="6" fillId="6" borderId="0" xfId="1" applyFont="1" applyFill="1"/>
    <xf numFmtId="0" fontId="2" fillId="4" borderId="5" xfId="1" applyFont="1" applyFill="1" applyBorder="1" applyAlignment="1">
      <alignment horizontal="center" vertical="center" wrapText="1"/>
    </xf>
    <xf numFmtId="0" fontId="11" fillId="2" borderId="0" xfId="1" applyFont="1" applyFill="1" applyAlignment="1">
      <alignment horizontal="center" vertical="top"/>
    </xf>
    <xf numFmtId="3" fontId="11" fillId="0" borderId="5" xfId="1" applyNumberFormat="1" applyFont="1" applyBorder="1" applyAlignment="1">
      <alignment horizontal="center" vertical="top"/>
    </xf>
    <xf numFmtId="0" fontId="7" fillId="0" borderId="0" xfId="1" applyFont="1" applyAlignment="1">
      <alignment horizontal="left" vertical="top"/>
    </xf>
    <xf numFmtId="3" fontId="7" fillId="6" borderId="8" xfId="1" applyNumberFormat="1" applyFont="1" applyFill="1" applyBorder="1" applyAlignment="1">
      <alignment horizontal="center" vertical="center"/>
    </xf>
    <xf numFmtId="0" fontId="7" fillId="2" borderId="0" xfId="1" applyFont="1" applyFill="1" applyAlignment="1">
      <alignment horizontal="left" vertical="top"/>
    </xf>
    <xf numFmtId="0" fontId="15"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7" fillId="2" borderId="0" xfId="1" applyFont="1" applyFill="1" applyAlignment="1">
      <alignment horizontal="center" vertical="top"/>
    </xf>
    <xf numFmtId="0" fontId="10" fillId="2" borderId="0" xfId="1" applyFont="1" applyFill="1" applyAlignment="1">
      <alignment horizontal="center"/>
    </xf>
    <xf numFmtId="3" fontId="6" fillId="2" borderId="0" xfId="1" applyNumberFormat="1" applyFont="1" applyFill="1"/>
    <xf numFmtId="0" fontId="12" fillId="0" borderId="7" xfId="1" applyFont="1" applyBorder="1" applyAlignment="1">
      <alignment horizontal="center" vertical="top"/>
    </xf>
    <xf numFmtId="1" fontId="12" fillId="0" borderId="7" xfId="1" applyNumberFormat="1" applyFont="1" applyBorder="1" applyAlignment="1">
      <alignment horizontal="center" vertical="top" wrapText="1"/>
    </xf>
    <xf numFmtId="0" fontId="12" fillId="0" borderId="7" xfId="1" applyFont="1" applyBorder="1" applyAlignment="1">
      <alignment horizontal="left" vertical="top" wrapText="1"/>
    </xf>
    <xf numFmtId="0" fontId="12" fillId="0" borderId="7" xfId="1" applyFont="1" applyBorder="1" applyAlignment="1">
      <alignment horizontal="center" vertical="top" wrapText="1"/>
    </xf>
    <xf numFmtId="0" fontId="13" fillId="0" borderId="7" xfId="1" applyFont="1" applyBorder="1" applyAlignment="1">
      <alignment horizontal="center" vertical="top"/>
    </xf>
    <xf numFmtId="0" fontId="12" fillId="0" borderId="8" xfId="1" applyFont="1" applyBorder="1" applyAlignment="1">
      <alignment horizontal="center" vertical="top"/>
    </xf>
    <xf numFmtId="3" fontId="12" fillId="0" borderId="8" xfId="1" applyNumberFormat="1" applyFont="1" applyBorder="1" applyAlignment="1">
      <alignment horizontal="center" vertical="top"/>
    </xf>
    <xf numFmtId="3" fontId="7" fillId="0" borderId="7" xfId="1" applyNumberFormat="1" applyFont="1" applyBorder="1" applyAlignment="1">
      <alignment horizontal="center" vertical="center"/>
    </xf>
    <xf numFmtId="0" fontId="12" fillId="0" borderId="5" xfId="1" applyFont="1" applyBorder="1" applyAlignment="1">
      <alignment horizontal="center" vertical="top"/>
    </xf>
    <xf numFmtId="1" fontId="12" fillId="0" borderId="5" xfId="1" applyNumberFormat="1" applyFont="1" applyBorder="1" applyAlignment="1">
      <alignment horizontal="center" vertical="top" wrapText="1"/>
    </xf>
    <xf numFmtId="0" fontId="12" fillId="0" borderId="5" xfId="1" applyFont="1" applyBorder="1" applyAlignment="1">
      <alignment horizontal="left" vertical="top" wrapText="1"/>
    </xf>
    <xf numFmtId="0" fontId="12" fillId="0" borderId="5" xfId="1" applyFont="1" applyBorder="1" applyAlignment="1">
      <alignment horizontal="center" vertical="top" wrapText="1"/>
    </xf>
    <xf numFmtId="0" fontId="13" fillId="0" borderId="5" xfId="1" applyFont="1" applyBorder="1" applyAlignment="1">
      <alignment horizontal="center" vertical="top"/>
    </xf>
    <xf numFmtId="0" fontId="12" fillId="0" borderId="5" xfId="1" applyFont="1" applyBorder="1" applyAlignment="1">
      <alignment horizontal="left" vertical="top"/>
    </xf>
    <xf numFmtId="14" fontId="12" fillId="0" borderId="5" xfId="1" applyNumberFormat="1" applyFont="1" applyBorder="1" applyAlignment="1">
      <alignment horizontal="center" vertical="top"/>
    </xf>
    <xf numFmtId="3" fontId="13" fillId="0" borderId="5" xfId="1" applyNumberFormat="1" applyFont="1" applyBorder="1" applyAlignment="1">
      <alignment horizontal="center" vertical="top"/>
    </xf>
    <xf numFmtId="1" fontId="12" fillId="0" borderId="5" xfId="1" applyNumberFormat="1" applyFont="1" applyBorder="1" applyAlignment="1">
      <alignment horizontal="center" vertical="top"/>
    </xf>
    <xf numFmtId="49" fontId="12" fillId="0" borderId="5" xfId="1" applyNumberFormat="1" applyFont="1" applyBorder="1" applyAlignment="1">
      <alignment horizontal="center" vertical="top"/>
    </xf>
    <xf numFmtId="3" fontId="12" fillId="0" borderId="5" xfId="1" applyNumberFormat="1" applyFont="1" applyBorder="1" applyAlignment="1">
      <alignment horizontal="center" vertical="top"/>
    </xf>
    <xf numFmtId="0" fontId="13" fillId="0" borderId="5" xfId="1" applyFont="1" applyBorder="1" applyAlignment="1">
      <alignment horizontal="center" vertical="top" wrapText="1"/>
    </xf>
    <xf numFmtId="0" fontId="14" fillId="0" borderId="5" xfId="1" applyFont="1" applyBorder="1" applyAlignment="1">
      <alignment horizontal="left" vertical="top" wrapText="1"/>
    </xf>
    <xf numFmtId="3" fontId="12" fillId="0" borderId="5" xfId="1" applyNumberFormat="1" applyFont="1" applyBorder="1" applyAlignment="1">
      <alignment horizontal="left" vertical="top"/>
    </xf>
    <xf numFmtId="4" fontId="12" fillId="0" borderId="8" xfId="1" applyNumberFormat="1" applyFont="1" applyBorder="1" applyAlignment="1">
      <alignment horizontal="center" vertical="top"/>
    </xf>
    <xf numFmtId="4" fontId="13" fillId="0" borderId="5" xfId="1" applyNumberFormat="1" applyFont="1" applyBorder="1" applyAlignment="1">
      <alignment horizontal="center" vertical="top" wrapText="1"/>
    </xf>
    <xf numFmtId="0" fontId="12" fillId="0" borderId="5" xfId="1" applyFont="1" applyBorder="1" applyAlignment="1">
      <alignment horizontal="left" wrapText="1"/>
    </xf>
    <xf numFmtId="3" fontId="13" fillId="0" borderId="5" xfId="1" applyNumberFormat="1" applyFont="1" applyBorder="1" applyAlignment="1">
      <alignment horizontal="center" vertical="top" wrapText="1"/>
    </xf>
    <xf numFmtId="0" fontId="12" fillId="0" borderId="4" xfId="1" applyFont="1" applyBorder="1" applyAlignment="1">
      <alignment horizontal="center" vertical="top"/>
    </xf>
    <xf numFmtId="0" fontId="12" fillId="0" borderId="4" xfId="1" applyFont="1" applyBorder="1" applyAlignment="1">
      <alignment horizontal="left" vertical="top"/>
    </xf>
    <xf numFmtId="0" fontId="12" fillId="0" borderId="4" xfId="1" applyFont="1" applyBorder="1" applyAlignment="1">
      <alignment horizontal="left" vertical="top" wrapText="1"/>
    </xf>
    <xf numFmtId="0" fontId="12" fillId="0" borderId="4" xfId="1" applyFont="1" applyBorder="1" applyAlignment="1">
      <alignment horizontal="center" vertical="top" wrapText="1"/>
    </xf>
    <xf numFmtId="0" fontId="16" fillId="0" borderId="4" xfId="1" applyFont="1" applyBorder="1" applyAlignment="1">
      <alignment horizontal="center"/>
    </xf>
    <xf numFmtId="3" fontId="12" fillId="0" borderId="9" xfId="1" applyNumberFormat="1" applyFont="1" applyBorder="1" applyAlignment="1">
      <alignment horizontal="center" vertical="top"/>
    </xf>
    <xf numFmtId="0" fontId="6" fillId="0" borderId="5" xfId="1" applyFont="1" applyBorder="1"/>
    <xf numFmtId="0" fontId="6" fillId="0" borderId="10" xfId="1" applyFont="1" applyBorder="1"/>
    <xf numFmtId="0" fontId="6" fillId="0" borderId="10" xfId="1" applyFont="1" applyBorder="1" applyAlignment="1">
      <alignment horizontal="center" vertical="top"/>
    </xf>
    <xf numFmtId="0" fontId="6" fillId="0" borderId="10" xfId="1" applyFont="1" applyBorder="1" applyAlignment="1">
      <alignment horizontal="center"/>
    </xf>
    <xf numFmtId="0" fontId="17" fillId="0" borderId="10" xfId="1" applyFont="1" applyBorder="1" applyAlignment="1">
      <alignment horizontal="center" vertical="top"/>
    </xf>
    <xf numFmtId="0" fontId="10" fillId="0" borderId="10" xfId="1" applyFont="1" applyBorder="1" applyAlignment="1">
      <alignment horizontal="center"/>
    </xf>
    <xf numFmtId="0" fontId="7" fillId="6" borderId="10" xfId="1" applyFont="1" applyFill="1" applyBorder="1" applyAlignment="1">
      <alignment horizontal="center" vertical="top"/>
    </xf>
    <xf numFmtId="0" fontId="7" fillId="0" borderId="10" xfId="1" applyFont="1" applyBorder="1" applyAlignment="1">
      <alignment horizontal="center" vertical="top"/>
    </xf>
    <xf numFmtId="0" fontId="7" fillId="0" borderId="10" xfId="1" applyFont="1" applyBorder="1" applyAlignment="1">
      <alignment horizontal="center"/>
    </xf>
    <xf numFmtId="0" fontId="7" fillId="0" borderId="10" xfId="1" applyFont="1" applyBorder="1"/>
    <xf numFmtId="0" fontId="4" fillId="0" borderId="12" xfId="1" applyFont="1" applyBorder="1"/>
    <xf numFmtId="0" fontId="6" fillId="0" borderId="13" xfId="1" applyFont="1" applyBorder="1"/>
    <xf numFmtId="3" fontId="11" fillId="0" borderId="3" xfId="1" applyNumberFormat="1" applyFont="1" applyBorder="1" applyAlignment="1">
      <alignment horizontal="center" vertical="top"/>
    </xf>
    <xf numFmtId="0" fontId="6" fillId="0" borderId="12" xfId="1" applyFont="1" applyBorder="1"/>
    <xf numFmtId="0" fontId="6" fillId="8" borderId="7" xfId="1" applyFont="1" applyFill="1" applyBorder="1" applyAlignment="1">
      <alignment horizontal="center" vertical="center"/>
    </xf>
    <xf numFmtId="0" fontId="2" fillId="3" borderId="14" xfId="1" applyFont="1" applyFill="1" applyBorder="1" applyAlignment="1">
      <alignment horizontal="center" vertical="center" wrapText="1"/>
    </xf>
    <xf numFmtId="0" fontId="2" fillId="7" borderId="14" xfId="1" applyFont="1" applyFill="1" applyBorder="1" applyAlignment="1">
      <alignment horizontal="center" vertical="center" wrapText="1"/>
    </xf>
    <xf numFmtId="0" fontId="11" fillId="2" borderId="14" xfId="1" applyFont="1" applyFill="1" applyBorder="1" applyAlignment="1">
      <alignment horizontal="center" vertical="top"/>
    </xf>
    <xf numFmtId="3" fontId="11" fillId="0" borderId="14" xfId="1" applyNumberFormat="1" applyFont="1" applyBorder="1" applyAlignment="1">
      <alignment horizontal="center" vertical="top"/>
    </xf>
    <xf numFmtId="0" fontId="6" fillId="0" borderId="15" xfId="1" applyFont="1" applyBorder="1"/>
    <xf numFmtId="0" fontId="7" fillId="6" borderId="15" xfId="1" applyFont="1" applyFill="1" applyBorder="1" applyAlignment="1">
      <alignment horizontal="center" vertical="top"/>
    </xf>
    <xf numFmtId="0" fontId="7" fillId="0" borderId="15" xfId="1" applyFont="1" applyBorder="1" applyAlignment="1">
      <alignment horizontal="center" vertical="top"/>
    </xf>
    <xf numFmtId="0" fontId="7" fillId="0" borderId="15" xfId="1" applyFont="1" applyBorder="1" applyAlignment="1">
      <alignment horizontal="center"/>
    </xf>
    <xf numFmtId="0" fontId="7" fillId="0" borderId="15" xfId="1" applyFont="1" applyBorder="1"/>
    <xf numFmtId="3" fontId="6" fillId="0" borderId="15" xfId="1" applyNumberFormat="1" applyFont="1" applyBorder="1"/>
    <xf numFmtId="3" fontId="9" fillId="0" borderId="15" xfId="1" applyNumberFormat="1" applyFont="1" applyBorder="1"/>
    <xf numFmtId="0" fontId="10" fillId="0" borderId="0" xfId="1" applyFont="1" applyAlignment="1">
      <alignment horizontal="left" vertical="top"/>
    </xf>
    <xf numFmtId="164" fontId="2" fillId="4" borderId="5" xfId="1" applyNumberFormat="1" applyFont="1" applyFill="1" applyBorder="1" applyAlignment="1">
      <alignment horizontal="center" vertical="center" wrapText="1"/>
    </xf>
    <xf numFmtId="3" fontId="7" fillId="0" borderId="6" xfId="1" applyNumberFormat="1" applyFont="1" applyBorder="1" applyAlignment="1">
      <alignment horizontal="center" vertical="center"/>
    </xf>
    <xf numFmtId="3" fontId="6" fillId="0" borderId="10" xfId="1" applyNumberFormat="1" applyFont="1" applyBorder="1"/>
    <xf numFmtId="3" fontId="6" fillId="0" borderId="10" xfId="1" applyNumberFormat="1" applyFont="1" applyBorder="1" applyAlignment="1">
      <alignment horizontal="left" vertical="center"/>
    </xf>
    <xf numFmtId="0" fontId="19" fillId="0" borderId="10" xfId="1" applyFont="1" applyBorder="1"/>
    <xf numFmtId="0" fontId="6" fillId="0" borderId="0" xfId="1" applyFont="1" applyAlignment="1">
      <alignment horizontal="left" vertical="top"/>
    </xf>
    <xf numFmtId="0" fontId="6" fillId="0" borderId="13" xfId="1" applyFont="1" applyBorder="1" applyAlignment="1">
      <alignment horizontal="center" vertical="top"/>
    </xf>
    <xf numFmtId="0" fontId="6" fillId="0" borderId="13" xfId="1" applyFont="1" applyBorder="1" applyAlignment="1">
      <alignment horizontal="center"/>
    </xf>
    <xf numFmtId="0" fontId="17" fillId="0" borderId="13" xfId="1" applyFont="1" applyBorder="1" applyAlignment="1">
      <alignment horizontal="center" vertical="top"/>
    </xf>
    <xf numFmtId="0" fontId="10" fillId="0" borderId="13" xfId="1" applyFont="1" applyBorder="1" applyAlignment="1">
      <alignment horizontal="center"/>
    </xf>
    <xf numFmtId="3" fontId="6" fillId="0" borderId="13" xfId="1" applyNumberFormat="1" applyFont="1" applyBorder="1" applyAlignment="1">
      <alignment horizontal="center" vertical="center"/>
    </xf>
    <xf numFmtId="0" fontId="16" fillId="0" borderId="5" xfId="1" applyFont="1" applyBorder="1" applyAlignment="1">
      <alignment horizontal="center"/>
    </xf>
    <xf numFmtId="3" fontId="7" fillId="0" borderId="5" xfId="1" applyNumberFormat="1" applyFont="1" applyBorder="1" applyAlignment="1">
      <alignment horizontal="center" vertical="center"/>
    </xf>
    <xf numFmtId="3" fontId="20" fillId="3" borderId="5" xfId="1" applyNumberFormat="1" applyFont="1" applyFill="1" applyBorder="1" applyAlignment="1">
      <alignment horizontal="center" vertical="center" wrapText="1"/>
    </xf>
    <xf numFmtId="3" fontId="6" fillId="0" borderId="5" xfId="1" applyNumberFormat="1" applyFont="1" applyBorder="1" applyAlignment="1">
      <alignment horizontal="center"/>
    </xf>
    <xf numFmtId="3" fontId="9" fillId="0" borderId="5" xfId="1" applyNumberFormat="1" applyFont="1" applyBorder="1" applyAlignment="1">
      <alignment horizontal="center"/>
    </xf>
    <xf numFmtId="3" fontId="21" fillId="0" borderId="5" xfId="1" applyNumberFormat="1" applyFont="1" applyBorder="1" applyAlignment="1">
      <alignment horizontal="center"/>
    </xf>
    <xf numFmtId="3" fontId="21" fillId="6" borderId="5" xfId="1" applyNumberFormat="1" applyFont="1" applyFill="1" applyBorder="1" applyAlignment="1">
      <alignment horizontal="center"/>
    </xf>
    <xf numFmtId="0" fontId="18"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6" xfId="1" applyNumberFormat="1" applyFont="1" applyBorder="1"/>
    <xf numFmtId="3" fontId="6" fillId="0" borderId="17" xfId="1" applyNumberFormat="1" applyFont="1" applyBorder="1"/>
    <xf numFmtId="0" fontId="6" fillId="0" borderId="18" xfId="1" applyFont="1" applyBorder="1"/>
    <xf numFmtId="0" fontId="6" fillId="0" borderId="19" xfId="1" applyFont="1" applyBorder="1"/>
    <xf numFmtId="0" fontId="18" fillId="0" borderId="13" xfId="1" applyFont="1" applyBorder="1" applyAlignment="1">
      <alignment horizontal="center" vertical="center" wrapText="1"/>
    </xf>
    <xf numFmtId="0" fontId="7" fillId="0" borderId="11" xfId="1" applyFont="1" applyBorder="1" applyAlignment="1">
      <alignment horizontal="center" vertical="top"/>
    </xf>
    <xf numFmtId="0" fontId="18" fillId="0" borderId="15" xfId="1" applyFont="1" applyBorder="1" applyAlignment="1">
      <alignment horizontal="center" vertical="center" wrapText="1"/>
    </xf>
    <xf numFmtId="4" fontId="7" fillId="3" borderId="15" xfId="1" applyNumberFormat="1" applyFont="1" applyFill="1" applyBorder="1" applyAlignment="1">
      <alignment horizontal="center" vertical="center"/>
    </xf>
    <xf numFmtId="0" fontId="10" fillId="0" borderId="15" xfId="1" applyFont="1" applyBorder="1" applyAlignment="1">
      <alignment horizontal="left" vertical="top"/>
    </xf>
    <xf numFmtId="3" fontId="12" fillId="0" borderId="8" xfId="1" applyNumberFormat="1" applyFont="1" applyBorder="1" applyAlignment="1">
      <alignment horizontal="center" vertical="center"/>
    </xf>
    <xf numFmtId="3" fontId="12" fillId="0" borderId="9" xfId="1" applyNumberFormat="1" applyFont="1" applyBorder="1" applyAlignment="1">
      <alignment horizontal="center" vertical="center"/>
    </xf>
    <xf numFmtId="3" fontId="12" fillId="0" borderId="5" xfId="1" applyNumberFormat="1" applyFont="1" applyBorder="1" applyAlignment="1">
      <alignment horizontal="center" vertical="center"/>
    </xf>
    <xf numFmtId="0" fontId="8" fillId="0" borderId="2" xfId="1" applyFont="1" applyBorder="1" applyAlignment="1">
      <alignment horizontal="center"/>
    </xf>
    <xf numFmtId="0" fontId="2" fillId="5" borderId="7"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6" fillId="6" borderId="0" xfId="1" applyFont="1" applyFill="1" applyAlignment="1">
      <alignment horizontal="center"/>
    </xf>
    <xf numFmtId="0" fontId="19" fillId="0" borderId="0" xfId="1" applyFont="1" applyAlignment="1">
      <alignment horizontal="center"/>
    </xf>
    <xf numFmtId="0" fontId="2" fillId="3" borderId="5" xfId="1" applyFont="1" applyFill="1" applyBorder="1" applyAlignment="1">
      <alignment horizontal="center" vertical="center" wrapText="1"/>
    </xf>
    <xf numFmtId="0" fontId="18" fillId="0" borderId="5" xfId="1" applyFont="1" applyBorder="1" applyAlignment="1">
      <alignment horizontal="center" vertical="center" wrapText="1"/>
    </xf>
    <xf numFmtId="0" fontId="5" fillId="0" borderId="0" xfId="1" applyFont="1" applyAlignment="1">
      <alignment horizontal="center" wrapText="1"/>
    </xf>
    <xf numFmtId="0" fontId="2" fillId="3" borderId="14"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0" borderId="2"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3" xfId="1" applyFont="1" applyBorder="1" applyAlignment="1">
      <alignment horizontal="center" vertical="center" wrapText="1"/>
    </xf>
    <xf numFmtId="0" fontId="6" fillId="0" borderId="10" xfId="1" applyFont="1" applyBorder="1" applyAlignment="1">
      <alignment horizontal="right" wrapText="1"/>
    </xf>
    <xf numFmtId="0" fontId="6" fillId="0" borderId="11" xfId="1" applyFont="1" applyBorder="1" applyAlignment="1">
      <alignment horizontal="right" wrapText="1"/>
    </xf>
    <xf numFmtId="0" fontId="10" fillId="4" borderId="0" xfId="1" applyFont="1" applyFill="1" applyAlignment="1">
      <alignment horizontal="center" vertical="top"/>
    </xf>
    <xf numFmtId="0" fontId="10" fillId="4" borderId="1" xfId="1" applyFont="1" applyFill="1" applyBorder="1" applyAlignment="1">
      <alignment horizontal="center" vertical="top"/>
    </xf>
    <xf numFmtId="0" fontId="10" fillId="0" borderId="2" xfId="1" applyFont="1" applyBorder="1" applyAlignment="1">
      <alignment horizontal="center" vertical="top"/>
    </xf>
    <xf numFmtId="0" fontId="10" fillId="0" borderId="20" xfId="1" applyFont="1" applyBorder="1" applyAlignment="1">
      <alignment horizontal="center" vertical="top"/>
    </xf>
    <xf numFmtId="0" fontId="10" fillId="4" borderId="1" xfId="1" applyFont="1" applyFill="1" applyBorder="1" applyAlignment="1">
      <alignment horizontal="center" vertical="top" wrapText="1"/>
    </xf>
    <xf numFmtId="0" fontId="10" fillId="6" borderId="5" xfId="1" applyFont="1" applyFill="1" applyBorder="1" applyAlignment="1">
      <alignment horizontal="center"/>
    </xf>
    <xf numFmtId="0" fontId="10" fillId="6" borderId="2" xfId="1" applyFont="1" applyFill="1" applyBorder="1" applyAlignment="1">
      <alignment horizontal="center"/>
    </xf>
    <xf numFmtId="0" fontId="10" fillId="6" borderId="20" xfId="1" applyFont="1" applyFill="1" applyBorder="1" applyAlignment="1">
      <alignment horizontal="center"/>
    </xf>
    <xf numFmtId="0" fontId="10" fillId="6" borderId="3" xfId="1" applyFont="1" applyFill="1" applyBorder="1" applyAlignment="1">
      <alignment horizontal="center"/>
    </xf>
    <xf numFmtId="0" fontId="10" fillId="4" borderId="5" xfId="1" applyFont="1" applyFill="1" applyBorder="1" applyAlignment="1">
      <alignment horizontal="center" vertical="top" wrapText="1"/>
    </xf>
  </cellXfs>
  <cellStyles count="3">
    <cellStyle name="Normal" xfId="0" builtinId="0"/>
    <cellStyle name="Normal 2 10 2 2 2 2 2" xfId="1" xr:uid="{00000000-0005-0000-0000-000001000000}"/>
    <cellStyle name="Normal 2 10 2 2 2 2 2 2" xfId="2" xr:uid="{00000000-0005-0000-0000-000002000000}"/>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BS256"/>
  <sheetViews>
    <sheetView tabSelected="1" topLeftCell="C1" zoomScaleNormal="110" zoomScaleSheetLayoutView="85" workbookViewId="0">
      <selection activeCell="AG20" sqref="AG20"/>
    </sheetView>
  </sheetViews>
  <sheetFormatPr defaultColWidth="7.453125" defaultRowHeight="15" customHeight="1" outlineLevelCol="1" x14ac:dyDescent="0.25"/>
  <cols>
    <col min="1" max="1" width="4.453125" style="4" hidden="1" customWidth="1"/>
    <col min="2" max="2" width="8.1796875" style="4" hidden="1" customWidth="1"/>
    <col min="3" max="4" width="7.54296875" style="15" bestFit="1" customWidth="1"/>
    <col min="5" max="5" width="26" style="16" customWidth="1"/>
    <col min="6" max="6" width="7.54296875" style="15" bestFit="1" customWidth="1"/>
    <col min="7" max="7" width="22.453125" style="4" customWidth="1"/>
    <col min="8" max="8" width="19.453125" style="17" customWidth="1"/>
    <col min="9" max="9" width="27.7265625" style="16" customWidth="1"/>
    <col min="10" max="10" width="7.54296875" style="15" bestFit="1" customWidth="1"/>
    <col min="11" max="11" width="7.54296875" style="18" bestFit="1" customWidth="1"/>
    <col min="12" max="12" width="7.54296875" style="4" bestFit="1" customWidth="1"/>
    <col min="13" max="13" width="13" style="4" hidden="1" customWidth="1" outlineLevel="1"/>
    <col min="14" max="14" width="15.26953125" style="4" hidden="1" customWidth="1" outlineLevel="1"/>
    <col min="15" max="15" width="14.453125" style="4" hidden="1" customWidth="1" outlineLevel="1"/>
    <col min="16" max="16" width="10.81640625" style="4" customWidth="1" collapsed="1"/>
    <col min="17" max="17" width="10.81640625" style="4" customWidth="1"/>
    <col min="18" max="18" width="10.453125" style="4" customWidth="1"/>
    <col min="19" max="30" width="10.1796875" style="4" customWidth="1"/>
    <col min="31" max="31" width="11.54296875" style="4" customWidth="1"/>
    <col min="32" max="32" width="11" style="4" customWidth="1"/>
    <col min="33" max="35" width="10.1796875" style="4" customWidth="1"/>
    <col min="36" max="36" width="11" style="4" customWidth="1"/>
    <col min="37" max="46" width="11.36328125" style="19" customWidth="1"/>
    <col min="47" max="16384" width="7.453125" style="4"/>
  </cols>
  <sheetData>
    <row r="1" spans="1:71" ht="54.75" customHeight="1" x14ac:dyDescent="0.25">
      <c r="A1" s="53"/>
      <c r="B1" s="53"/>
      <c r="C1" s="54"/>
      <c r="D1" s="54"/>
      <c r="E1" s="55"/>
      <c r="F1" s="54"/>
      <c r="G1" s="53"/>
      <c r="H1" s="56"/>
      <c r="I1" s="55"/>
      <c r="J1" s="54"/>
      <c r="K1" s="57"/>
      <c r="L1" s="53"/>
      <c r="M1" s="53"/>
      <c r="N1" s="53"/>
      <c r="O1" s="53"/>
      <c r="P1" s="53"/>
      <c r="Q1" s="53"/>
      <c r="R1" s="53"/>
      <c r="S1" s="53"/>
      <c r="T1" s="53"/>
      <c r="U1" s="53"/>
      <c r="V1" s="53"/>
      <c r="W1" s="53"/>
      <c r="X1" s="53"/>
      <c r="Y1" s="53"/>
      <c r="Z1" s="53"/>
      <c r="AA1" s="53"/>
      <c r="AB1" s="53"/>
      <c r="AC1" s="53"/>
      <c r="AD1" s="53"/>
      <c r="AE1" s="53"/>
      <c r="AF1" s="124"/>
      <c r="AG1" s="124"/>
      <c r="AH1" s="124"/>
      <c r="AI1" s="124"/>
      <c r="AJ1" s="125"/>
      <c r="AK1" s="114"/>
      <c r="AL1" s="114"/>
      <c r="AM1" s="114"/>
      <c r="AN1" s="114"/>
      <c r="AO1" s="114"/>
      <c r="AP1" s="114"/>
      <c r="AQ1" s="114"/>
      <c r="AR1" s="114"/>
      <c r="AS1" s="114"/>
      <c r="AT1" s="114"/>
    </row>
    <row r="2" spans="1:71" s="3" customFormat="1" ht="23.25" customHeight="1" x14ac:dyDescent="0.4">
      <c r="A2" s="62"/>
      <c r="B2" s="62"/>
      <c r="C2" s="118" t="s">
        <v>708</v>
      </c>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4"/>
      <c r="AL2" s="114"/>
      <c r="AM2" s="114"/>
      <c r="AN2" s="114"/>
      <c r="AO2" s="114"/>
      <c r="AP2" s="114"/>
      <c r="AQ2" s="114"/>
      <c r="AR2" s="114"/>
      <c r="AS2" s="114"/>
      <c r="AT2" s="114"/>
    </row>
    <row r="3" spans="1:71" ht="15.75" customHeight="1" x14ac:dyDescent="0.3">
      <c r="A3" s="103"/>
      <c r="B3" s="103"/>
      <c r="C3" s="121" t="s">
        <v>710</v>
      </c>
      <c r="D3" s="122"/>
      <c r="E3" s="122"/>
      <c r="F3" s="122"/>
      <c r="G3" s="122"/>
      <c r="H3" s="122"/>
      <c r="I3" s="122"/>
      <c r="J3" s="123"/>
      <c r="K3" s="128" t="s">
        <v>690</v>
      </c>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32" t="s">
        <v>711</v>
      </c>
      <c r="AL3" s="133"/>
      <c r="AM3" s="133"/>
      <c r="AN3" s="133"/>
      <c r="AO3" s="134"/>
      <c r="AP3" s="131" t="s">
        <v>709</v>
      </c>
      <c r="AQ3" s="131"/>
      <c r="AR3" s="131"/>
      <c r="AS3" s="131"/>
      <c r="AT3" s="131"/>
      <c r="AU3" s="3"/>
      <c r="AV3" s="3"/>
      <c r="AW3" s="3"/>
      <c r="AX3" s="3"/>
      <c r="AY3" s="3"/>
      <c r="AZ3" s="3"/>
      <c r="BA3" s="3"/>
      <c r="BB3" s="3"/>
      <c r="BC3" s="3"/>
      <c r="BD3" s="3"/>
      <c r="BE3" s="3"/>
      <c r="BF3" s="3"/>
      <c r="BG3" s="3"/>
      <c r="BH3" s="3"/>
      <c r="BI3" s="3"/>
      <c r="BJ3" s="3"/>
      <c r="BK3" s="3"/>
      <c r="BL3" s="3"/>
      <c r="BM3" s="3"/>
      <c r="BN3" s="3"/>
      <c r="BO3" s="3"/>
      <c r="BP3" s="3"/>
      <c r="BQ3" s="3"/>
      <c r="BR3" s="3"/>
      <c r="BS3" s="3"/>
    </row>
    <row r="4" spans="1:71" ht="15.75" customHeight="1" x14ac:dyDescent="0.4">
      <c r="A4" s="103"/>
      <c r="B4" s="103"/>
      <c r="C4" s="103"/>
      <c r="D4" s="103"/>
      <c r="E4" s="103"/>
      <c r="F4" s="103"/>
      <c r="G4" s="103"/>
      <c r="H4" s="103"/>
      <c r="I4" s="103"/>
      <c r="J4" s="103"/>
      <c r="K4" s="105"/>
      <c r="L4" s="105"/>
      <c r="M4" s="106"/>
      <c r="N4" s="106"/>
      <c r="O4" s="106"/>
      <c r="P4" s="107"/>
      <c r="Q4" s="107"/>
      <c r="R4" s="107"/>
      <c r="S4" s="126" t="s">
        <v>703</v>
      </c>
      <c r="T4" s="126"/>
      <c r="U4" s="126"/>
      <c r="V4" s="126"/>
      <c r="W4" s="126"/>
      <c r="X4" s="126"/>
      <c r="Y4" s="126"/>
      <c r="Z4" s="126"/>
      <c r="AA4" s="126"/>
      <c r="AB4" s="126"/>
      <c r="AC4" s="126"/>
      <c r="AD4" s="126"/>
      <c r="AE4" s="78"/>
      <c r="AF4" s="78"/>
      <c r="AG4" s="78"/>
      <c r="AH4" s="78"/>
      <c r="AI4" s="78"/>
      <c r="AJ4" s="111"/>
      <c r="AK4" s="131"/>
      <c r="AL4" s="131"/>
      <c r="AM4" s="131"/>
      <c r="AN4" s="131"/>
      <c r="AO4" s="131"/>
      <c r="AP4" s="131"/>
      <c r="AQ4" s="131"/>
      <c r="AR4" s="131"/>
      <c r="AS4" s="131"/>
      <c r="AT4" s="131"/>
      <c r="AU4" s="3"/>
      <c r="AV4" s="3"/>
      <c r="AW4" s="3"/>
      <c r="AX4" s="3"/>
      <c r="AY4" s="3"/>
      <c r="AZ4" s="3"/>
      <c r="BA4" s="3"/>
      <c r="BB4" s="3"/>
      <c r="BC4" s="3"/>
      <c r="BD4" s="3"/>
      <c r="BE4" s="3"/>
      <c r="BF4" s="3"/>
      <c r="BG4" s="3"/>
      <c r="BH4" s="3"/>
      <c r="BI4" s="3"/>
      <c r="BJ4" s="3"/>
      <c r="BK4" s="3"/>
      <c r="BL4" s="3"/>
      <c r="BM4" s="3"/>
      <c r="BN4" s="3"/>
      <c r="BO4" s="3"/>
      <c r="BP4" s="3"/>
      <c r="BQ4" s="3"/>
      <c r="BR4" s="3"/>
      <c r="BS4" s="3"/>
    </row>
    <row r="5" spans="1:71" ht="31.5" customHeight="1" x14ac:dyDescent="0.25">
      <c r="A5" s="63"/>
      <c r="B5" s="101"/>
      <c r="C5" s="58"/>
      <c r="D5" s="59"/>
      <c r="E5" s="60"/>
      <c r="F5" s="59"/>
      <c r="G5" s="61"/>
      <c r="H5" s="59"/>
      <c r="I5" s="60"/>
      <c r="J5" s="104"/>
      <c r="K5" s="116" t="s">
        <v>7</v>
      </c>
      <c r="L5" s="116"/>
      <c r="M5" s="94">
        <f>SUBTOTAL(109,M29:M243)</f>
        <v>4230965217</v>
      </c>
      <c r="N5" s="94">
        <f>SUBTOTAL(9,N29:N243)</f>
        <v>89975926</v>
      </c>
      <c r="O5" s="93"/>
      <c r="P5" s="1" t="s">
        <v>683</v>
      </c>
      <c r="Q5" s="1" t="s">
        <v>684</v>
      </c>
      <c r="R5" s="1" t="s">
        <v>685</v>
      </c>
      <c r="S5" s="79" t="s">
        <v>691</v>
      </c>
      <c r="T5" s="79" t="s">
        <v>692</v>
      </c>
      <c r="U5" s="79" t="s">
        <v>693</v>
      </c>
      <c r="V5" s="79" t="s">
        <v>694</v>
      </c>
      <c r="W5" s="79" t="s">
        <v>695</v>
      </c>
      <c r="X5" s="79" t="s">
        <v>696</v>
      </c>
      <c r="Y5" s="79" t="s">
        <v>697</v>
      </c>
      <c r="Z5" s="79" t="s">
        <v>698</v>
      </c>
      <c r="AA5" s="79" t="s">
        <v>699</v>
      </c>
      <c r="AB5" s="79" t="s">
        <v>700</v>
      </c>
      <c r="AC5" s="79" t="s">
        <v>701</v>
      </c>
      <c r="AD5" s="79" t="s">
        <v>702</v>
      </c>
      <c r="AE5" s="2" t="s">
        <v>10</v>
      </c>
      <c r="AF5" s="1" t="s">
        <v>11</v>
      </c>
      <c r="AG5" s="1" t="s">
        <v>12</v>
      </c>
      <c r="AH5" s="1" t="s">
        <v>13</v>
      </c>
      <c r="AI5" s="1" t="s">
        <v>669</v>
      </c>
      <c r="AJ5" s="1" t="s">
        <v>14</v>
      </c>
      <c r="AK5" s="112" t="s">
        <v>10</v>
      </c>
      <c r="AL5" s="113" t="s">
        <v>11</v>
      </c>
      <c r="AM5" s="113" t="s">
        <v>12</v>
      </c>
      <c r="AN5" s="113" t="s">
        <v>13</v>
      </c>
      <c r="AO5" s="113" t="s">
        <v>712</v>
      </c>
      <c r="AP5" s="112" t="s">
        <v>10</v>
      </c>
      <c r="AQ5" s="113" t="s">
        <v>11</v>
      </c>
      <c r="AR5" s="113" t="s">
        <v>12</v>
      </c>
      <c r="AS5" s="113" t="s">
        <v>13</v>
      </c>
      <c r="AT5" s="113" t="s">
        <v>669</v>
      </c>
    </row>
    <row r="6" spans="1:71" ht="22.75" customHeight="1" x14ac:dyDescent="0.25">
      <c r="A6" s="71"/>
      <c r="B6" s="102"/>
      <c r="C6" s="58"/>
      <c r="D6" s="59"/>
      <c r="E6" s="60"/>
      <c r="F6" s="59"/>
      <c r="G6" s="61"/>
      <c r="H6" s="59"/>
      <c r="I6" s="60"/>
      <c r="J6" s="104"/>
      <c r="K6" s="117" t="s">
        <v>20</v>
      </c>
      <c r="L6" s="117"/>
      <c r="M6" s="94"/>
      <c r="N6" s="94"/>
      <c r="O6" s="93"/>
      <c r="P6" s="92">
        <f>SUM(P7:P19)</f>
        <v>44054370.029999994</v>
      </c>
      <c r="Q6" s="92">
        <f t="shared" ref="Q6:AO6" si="0">SUM(Q7:Q19)</f>
        <v>142081704.60000002</v>
      </c>
      <c r="R6" s="92">
        <f t="shared" si="0"/>
        <v>587327552.62000024</v>
      </c>
      <c r="S6" s="92">
        <f t="shared" si="0"/>
        <v>22535611.770000003</v>
      </c>
      <c r="T6" s="92">
        <f t="shared" si="0"/>
        <v>33210243.862199996</v>
      </c>
      <c r="U6" s="92">
        <f t="shared" si="0"/>
        <v>26168156.370000008</v>
      </c>
      <c r="V6" s="92">
        <f t="shared" si="0"/>
        <v>34334865.810000002</v>
      </c>
      <c r="W6" s="92">
        <f t="shared" si="0"/>
        <v>58838413.216000006</v>
      </c>
      <c r="X6" s="92">
        <f t="shared" si="0"/>
        <v>42478101.229999997</v>
      </c>
      <c r="Y6" s="92">
        <f t="shared" si="0"/>
        <v>36106121.682000004</v>
      </c>
      <c r="Z6" s="92">
        <f t="shared" si="0"/>
        <v>34867259.174799994</v>
      </c>
      <c r="AA6" s="92">
        <f t="shared" si="0"/>
        <v>58463271.8565</v>
      </c>
      <c r="AB6" s="92">
        <f t="shared" si="0"/>
        <v>83980985.016666651</v>
      </c>
      <c r="AC6" s="92">
        <f t="shared" si="0"/>
        <v>44234838.705999993</v>
      </c>
      <c r="AD6" s="92">
        <f t="shared" si="0"/>
        <v>66554105.175999992</v>
      </c>
      <c r="AE6" s="92">
        <f>SUM(AE7:AE19)</f>
        <v>541771973.87016666</v>
      </c>
      <c r="AF6" s="92">
        <f t="shared" si="0"/>
        <v>1079450800.237</v>
      </c>
      <c r="AG6" s="92">
        <f t="shared" si="0"/>
        <v>948233381.0006665</v>
      </c>
      <c r="AH6" s="92">
        <f t="shared" si="0"/>
        <v>629134848.55116665</v>
      </c>
      <c r="AI6" s="92">
        <f t="shared" si="0"/>
        <v>357137049.20600003</v>
      </c>
      <c r="AJ6" s="92">
        <f t="shared" si="0"/>
        <v>4329191680.1149998</v>
      </c>
      <c r="AK6" s="92">
        <f t="shared" si="0"/>
        <v>655771901.10367131</v>
      </c>
      <c r="AL6" s="92">
        <f t="shared" si="0"/>
        <v>1258423867.2462196</v>
      </c>
      <c r="AM6" s="92">
        <f t="shared" si="0"/>
        <v>1111327306.5408278</v>
      </c>
      <c r="AN6" s="92">
        <f t="shared" si="0"/>
        <v>702444273.48347592</v>
      </c>
      <c r="AO6" s="92">
        <f t="shared" si="0"/>
        <v>362173708.65306234</v>
      </c>
      <c r="AP6" s="92">
        <f t="shared" ref="AP6:AS6" si="1">SUM(AP7:AP19)</f>
        <v>1120871326.5285773</v>
      </c>
      <c r="AQ6" s="92">
        <f t="shared" si="1"/>
        <v>2251910025.219605</v>
      </c>
      <c r="AR6" s="92">
        <f t="shared" si="1"/>
        <v>3467288026.7322717</v>
      </c>
      <c r="AS6" s="92">
        <f t="shared" si="1"/>
        <v>4260665882.4660783</v>
      </c>
      <c r="AT6" s="92">
        <f>AT27</f>
        <v>4373988822.5452299</v>
      </c>
    </row>
    <row r="7" spans="1:71" ht="15" customHeight="1" x14ac:dyDescent="0.25">
      <c r="A7" s="71"/>
      <c r="B7" s="102"/>
      <c r="C7" s="58"/>
      <c r="D7" s="59"/>
      <c r="E7" s="60"/>
      <c r="F7" s="59"/>
      <c r="G7" s="61"/>
      <c r="H7" s="59"/>
      <c r="I7" s="60"/>
      <c r="J7" s="104"/>
      <c r="K7" s="97" t="s">
        <v>65</v>
      </c>
      <c r="L7" s="98"/>
      <c r="M7" s="94"/>
      <c r="N7" s="94"/>
      <c r="O7" s="93"/>
      <c r="P7" s="95">
        <f>SUMIF($K$29:$K$244,$K7,P$29:P$244)</f>
        <v>42994222.299999997</v>
      </c>
      <c r="Q7" s="95">
        <f t="shared" ref="Q7:AQ19" si="2">SUMIF($K$29:$K$244,$K7,Q$29:Q$244)</f>
        <v>34557969.030000001</v>
      </c>
      <c r="R7" s="95">
        <f t="shared" si="2"/>
        <v>126277138.78</v>
      </c>
      <c r="S7" s="95">
        <f t="shared" si="2"/>
        <v>1127138.49</v>
      </c>
      <c r="T7" s="95">
        <f t="shared" si="2"/>
        <v>19301319.489999998</v>
      </c>
      <c r="U7" s="95">
        <f t="shared" si="2"/>
        <v>1829246.6</v>
      </c>
      <c r="V7" s="95">
        <f t="shared" si="2"/>
        <v>2589303.6999999997</v>
      </c>
      <c r="W7" s="95">
        <f t="shared" si="2"/>
        <v>25448070.670000002</v>
      </c>
      <c r="X7" s="95">
        <f t="shared" si="2"/>
        <v>730033.93</v>
      </c>
      <c r="Y7" s="95">
        <f t="shared" si="2"/>
        <v>5073125.18</v>
      </c>
      <c r="Z7" s="95">
        <f t="shared" si="2"/>
        <v>5828118.3099999996</v>
      </c>
      <c r="AA7" s="95">
        <f t="shared" si="2"/>
        <v>7739858.3199999994</v>
      </c>
      <c r="AB7" s="95">
        <f t="shared" si="2"/>
        <v>26232201.009999998</v>
      </c>
      <c r="AC7" s="95">
        <f t="shared" si="2"/>
        <v>12526657.23</v>
      </c>
      <c r="AD7" s="95">
        <f t="shared" si="2"/>
        <v>7645022.0499999998</v>
      </c>
      <c r="AE7" s="96">
        <f>SUM(S7:AD7)</f>
        <v>116070094.97999999</v>
      </c>
      <c r="AF7" s="95">
        <f t="shared" si="2"/>
        <v>205776839.54000002</v>
      </c>
      <c r="AG7" s="95">
        <f t="shared" si="2"/>
        <v>153384794.10100001</v>
      </c>
      <c r="AH7" s="95">
        <f t="shared" si="2"/>
        <v>70708330.081</v>
      </c>
      <c r="AI7" s="95">
        <f t="shared" si="2"/>
        <v>70830649.187999994</v>
      </c>
      <c r="AJ7" s="96">
        <f>P7+Q7+R7+AE7+AF7+AG7+AH7+AI7</f>
        <v>820600038</v>
      </c>
      <c r="AK7" s="95">
        <f t="shared" si="2"/>
        <v>134406683.92081031</v>
      </c>
      <c r="AL7" s="95">
        <f t="shared" si="2"/>
        <v>237483723.57609025</v>
      </c>
      <c r="AM7" s="95">
        <f t="shared" si="2"/>
        <v>176958237.65720466</v>
      </c>
      <c r="AN7" s="95">
        <f t="shared" si="2"/>
        <v>79484161.769748107</v>
      </c>
      <c r="AO7" s="95">
        <f t="shared" si="2"/>
        <v>71608474.707893372</v>
      </c>
      <c r="AP7" s="95">
        <f t="shared" si="2"/>
        <v>283826740.18650001</v>
      </c>
      <c r="AQ7" s="95">
        <f t="shared" si="2"/>
        <v>472157526.26008743</v>
      </c>
      <c r="AR7" s="95">
        <f t="shared" ref="AQ7:AT19" si="3">SUMIF($K$29:$K$244,$K7,AR$29:AR$244)</f>
        <v>672026399.145805</v>
      </c>
      <c r="AS7" s="95">
        <f t="shared" si="3"/>
        <v>774865313.59489584</v>
      </c>
      <c r="AT7" s="95">
        <f t="shared" si="3"/>
        <v>866285988.18899989</v>
      </c>
    </row>
    <row r="8" spans="1:71" ht="15" customHeight="1" x14ac:dyDescent="0.25">
      <c r="A8" s="71"/>
      <c r="B8" s="102"/>
      <c r="C8" s="58"/>
      <c r="D8" s="59"/>
      <c r="E8" s="60"/>
      <c r="F8" s="59"/>
      <c r="G8" s="61"/>
      <c r="H8" s="59"/>
      <c r="I8" s="60"/>
      <c r="J8" s="104"/>
      <c r="K8" s="97" t="s">
        <v>97</v>
      </c>
      <c r="L8" s="98"/>
      <c r="M8" s="94"/>
      <c r="N8" s="94"/>
      <c r="O8" s="93"/>
      <c r="P8" s="95">
        <f t="shared" ref="P8:AG19" si="4">SUMIF($K$29:$K$244,$K8,P$29:P$244)</f>
        <v>265045.21999999997</v>
      </c>
      <c r="Q8" s="95">
        <f t="shared" si="4"/>
        <v>24924687.619999997</v>
      </c>
      <c r="R8" s="95">
        <f t="shared" si="4"/>
        <v>99467380.399999991</v>
      </c>
      <c r="S8" s="95">
        <f t="shared" si="4"/>
        <v>13141303.130000001</v>
      </c>
      <c r="T8" s="95">
        <f t="shared" si="4"/>
        <v>6552480.0821999991</v>
      </c>
      <c r="U8" s="95">
        <f t="shared" si="4"/>
        <v>11421033.650000006</v>
      </c>
      <c r="V8" s="95">
        <f t="shared" si="4"/>
        <v>9558727.3374999985</v>
      </c>
      <c r="W8" s="95">
        <f t="shared" si="4"/>
        <v>10666282.786</v>
      </c>
      <c r="X8" s="95">
        <f t="shared" si="4"/>
        <v>13995125.299999999</v>
      </c>
      <c r="Y8" s="95">
        <f t="shared" si="4"/>
        <v>17936357.321999997</v>
      </c>
      <c r="Z8" s="95">
        <f t="shared" si="4"/>
        <v>14879652.224799998</v>
      </c>
      <c r="AA8" s="95">
        <f t="shared" si="4"/>
        <v>12292332.386499999</v>
      </c>
      <c r="AB8" s="95">
        <f t="shared" si="4"/>
        <v>16903898.494166665</v>
      </c>
      <c r="AC8" s="95">
        <f t="shared" si="4"/>
        <v>11909138.655999999</v>
      </c>
      <c r="AD8" s="95">
        <f t="shared" si="4"/>
        <v>12831560.566000002</v>
      </c>
      <c r="AE8" s="96">
        <f t="shared" ref="AE8:AE19" si="5">SUM(S8:AD8)</f>
        <v>152087891.93516666</v>
      </c>
      <c r="AF8" s="95">
        <f t="shared" si="4"/>
        <v>212357572.54450002</v>
      </c>
      <c r="AG8" s="95">
        <f t="shared" si="4"/>
        <v>169017577.77166665</v>
      </c>
      <c r="AH8" s="95">
        <f t="shared" si="2"/>
        <v>144540505.46816668</v>
      </c>
      <c r="AI8" s="95">
        <f t="shared" si="2"/>
        <v>88917896.03549999</v>
      </c>
      <c r="AJ8" s="96">
        <f t="shared" ref="AJ8:AJ19" si="6">P8+Q8+R8+AE8+AF8+AG8+AH8+AI8</f>
        <v>891578556.99499989</v>
      </c>
      <c r="AK8" s="95">
        <f t="shared" si="2"/>
        <v>164956773.58912078</v>
      </c>
      <c r="AL8" s="95">
        <f t="shared" si="2"/>
        <v>210249841.29136366</v>
      </c>
      <c r="AM8" s="95">
        <f t="shared" si="2"/>
        <v>179792757.01060757</v>
      </c>
      <c r="AN8" s="95">
        <f t="shared" si="2"/>
        <v>156402113.93312773</v>
      </c>
      <c r="AO8" s="95">
        <f t="shared" si="2"/>
        <v>96643511.4178987</v>
      </c>
      <c r="AP8" s="95">
        <f t="shared" si="2"/>
        <v>215420408.72600001</v>
      </c>
      <c r="AQ8" s="95">
        <f t="shared" si="3"/>
        <v>480566858.43091685</v>
      </c>
      <c r="AR8" s="95">
        <f t="shared" si="3"/>
        <v>710560009.97016263</v>
      </c>
      <c r="AS8" s="95">
        <f t="shared" si="3"/>
        <v>872597252.11761665</v>
      </c>
      <c r="AT8" s="95">
        <f t="shared" si="3"/>
        <v>998816242.40923333</v>
      </c>
    </row>
    <row r="9" spans="1:71" ht="15" customHeight="1" x14ac:dyDescent="0.25">
      <c r="A9" s="71"/>
      <c r="B9" s="102"/>
      <c r="C9" s="58"/>
      <c r="D9" s="59"/>
      <c r="E9" s="60"/>
      <c r="F9" s="59"/>
      <c r="G9" s="61"/>
      <c r="H9" s="59"/>
      <c r="I9" s="60"/>
      <c r="J9" s="104"/>
      <c r="K9" s="97" t="s">
        <v>109</v>
      </c>
      <c r="L9" s="98"/>
      <c r="M9" s="94"/>
      <c r="N9" s="94"/>
      <c r="O9" s="93"/>
      <c r="P9" s="95">
        <f t="shared" si="4"/>
        <v>0</v>
      </c>
      <c r="Q9" s="95">
        <f t="shared" si="4"/>
        <v>48978804.850000001</v>
      </c>
      <c r="R9" s="95">
        <f t="shared" si="4"/>
        <v>99418992.329999998</v>
      </c>
      <c r="S9" s="95">
        <f t="shared" si="4"/>
        <v>1511129.17</v>
      </c>
      <c r="T9" s="95">
        <f t="shared" si="4"/>
        <v>1141931.3</v>
      </c>
      <c r="U9" s="95">
        <f t="shared" si="4"/>
        <v>0</v>
      </c>
      <c r="V9" s="95">
        <f t="shared" si="4"/>
        <v>12552909.57</v>
      </c>
      <c r="W9" s="95">
        <f t="shared" si="4"/>
        <v>3358052.06</v>
      </c>
      <c r="X9" s="95">
        <f t="shared" si="4"/>
        <v>3946101.1799999997</v>
      </c>
      <c r="Y9" s="95">
        <f t="shared" si="4"/>
        <v>4346067.92</v>
      </c>
      <c r="Z9" s="95">
        <f t="shared" si="4"/>
        <v>2182708.5599999996</v>
      </c>
      <c r="AA9" s="95">
        <f t="shared" si="4"/>
        <v>5805585.0099999998</v>
      </c>
      <c r="AB9" s="95">
        <f t="shared" si="4"/>
        <v>9024013.9000000004</v>
      </c>
      <c r="AC9" s="95">
        <f t="shared" si="4"/>
        <v>732011.77</v>
      </c>
      <c r="AD9" s="95">
        <f t="shared" si="4"/>
        <v>16104632.080000002</v>
      </c>
      <c r="AE9" s="96">
        <f t="shared" si="5"/>
        <v>60705142.519999996</v>
      </c>
      <c r="AF9" s="95">
        <f t="shared" si="4"/>
        <v>217921638.75100002</v>
      </c>
      <c r="AG9" s="95">
        <f t="shared" si="2"/>
        <v>180608884.641</v>
      </c>
      <c r="AH9" s="95">
        <f t="shared" si="2"/>
        <v>156143530.37200001</v>
      </c>
      <c r="AI9" s="95">
        <f t="shared" si="2"/>
        <v>77773831.535999998</v>
      </c>
      <c r="AJ9" s="96">
        <f t="shared" si="6"/>
        <v>841550825</v>
      </c>
      <c r="AK9" s="95">
        <f t="shared" si="2"/>
        <v>74319671.418891445</v>
      </c>
      <c r="AL9" s="95">
        <f t="shared" si="2"/>
        <v>245190728.28295752</v>
      </c>
      <c r="AM9" s="95">
        <f t="shared" si="2"/>
        <v>204843512.83725771</v>
      </c>
      <c r="AN9" s="95">
        <f t="shared" si="2"/>
        <v>174708409.60605463</v>
      </c>
      <c r="AO9" s="95">
        <f t="shared" si="2"/>
        <v>77600527.414838672</v>
      </c>
      <c r="AP9" s="95">
        <f t="shared" si="2"/>
        <v>173430119.6965</v>
      </c>
      <c r="AQ9" s="95">
        <f t="shared" si="3"/>
        <v>401520435.29610002</v>
      </c>
      <c r="AR9" s="95">
        <f t="shared" si="3"/>
        <v>640954845.45844996</v>
      </c>
      <c r="AS9" s="95">
        <f t="shared" si="3"/>
        <v>805079312.93260002</v>
      </c>
      <c r="AT9" s="95">
        <f t="shared" si="3"/>
        <v>888917664.98949993</v>
      </c>
    </row>
    <row r="10" spans="1:71" ht="15" customHeight="1" x14ac:dyDescent="0.25">
      <c r="A10" s="71"/>
      <c r="B10" s="102"/>
      <c r="C10" s="58"/>
      <c r="D10" s="59"/>
      <c r="E10" s="60"/>
      <c r="F10" s="59"/>
      <c r="G10" s="61"/>
      <c r="H10" s="59"/>
      <c r="I10" s="60"/>
      <c r="J10" s="104"/>
      <c r="K10" s="97" t="s">
        <v>28</v>
      </c>
      <c r="L10" s="98"/>
      <c r="M10" s="94"/>
      <c r="N10" s="94"/>
      <c r="O10" s="93"/>
      <c r="P10" s="95">
        <f t="shared" si="4"/>
        <v>115102.51</v>
      </c>
      <c r="Q10" s="95">
        <f t="shared" si="4"/>
        <v>4990447.5299999993</v>
      </c>
      <c r="R10" s="95">
        <f t="shared" si="4"/>
        <v>62775155.519999996</v>
      </c>
      <c r="S10" s="95">
        <f t="shared" si="4"/>
        <v>4086401.0000000005</v>
      </c>
      <c r="T10" s="95">
        <f t="shared" si="4"/>
        <v>2638256.9399999995</v>
      </c>
      <c r="U10" s="95">
        <f t="shared" si="4"/>
        <v>5469482</v>
      </c>
      <c r="V10" s="95">
        <f t="shared" si="4"/>
        <v>5178729.76</v>
      </c>
      <c r="W10" s="95">
        <f t="shared" si="4"/>
        <v>3812572.0100000002</v>
      </c>
      <c r="X10" s="95">
        <f t="shared" si="4"/>
        <v>11210163.399999999</v>
      </c>
      <c r="Y10" s="95">
        <f t="shared" si="4"/>
        <v>4279774.13</v>
      </c>
      <c r="Z10" s="95">
        <f t="shared" si="4"/>
        <v>3834832.64</v>
      </c>
      <c r="AA10" s="95">
        <f t="shared" si="4"/>
        <v>22471681.229999997</v>
      </c>
      <c r="AB10" s="95">
        <f t="shared" si="4"/>
        <v>13388470.99</v>
      </c>
      <c r="AC10" s="95">
        <f t="shared" si="4"/>
        <v>7699320.0900000008</v>
      </c>
      <c r="AD10" s="95">
        <f t="shared" si="4"/>
        <v>3349464.87</v>
      </c>
      <c r="AE10" s="96">
        <f t="shared" si="5"/>
        <v>87419149.060000002</v>
      </c>
      <c r="AF10" s="95">
        <f t="shared" si="4"/>
        <v>160509342.27699995</v>
      </c>
      <c r="AG10" s="95">
        <f t="shared" si="2"/>
        <v>166279662.76999995</v>
      </c>
      <c r="AH10" s="95">
        <f t="shared" si="2"/>
        <v>132076565.91699997</v>
      </c>
      <c r="AI10" s="95">
        <f t="shared" si="2"/>
        <v>39598809.186000012</v>
      </c>
      <c r="AJ10" s="96">
        <f t="shared" si="6"/>
        <v>653764234.76999986</v>
      </c>
      <c r="AK10" s="95">
        <f t="shared" si="2"/>
        <v>98747833.956447378</v>
      </c>
      <c r="AL10" s="95">
        <f t="shared" si="2"/>
        <v>184280495.15151501</v>
      </c>
      <c r="AM10" s="95">
        <f t="shared" si="2"/>
        <v>188007567.59688768</v>
      </c>
      <c r="AN10" s="95">
        <f t="shared" si="2"/>
        <v>144944210.28527436</v>
      </c>
      <c r="AO10" s="95">
        <f t="shared" si="2"/>
        <v>33183950.199275237</v>
      </c>
      <c r="AP10" s="95">
        <f t="shared" si="2"/>
        <v>117029624.1375</v>
      </c>
      <c r="AQ10" s="95">
        <f t="shared" si="3"/>
        <v>268619823.25388503</v>
      </c>
      <c r="AR10" s="95">
        <f t="shared" si="3"/>
        <v>455234701.9769333</v>
      </c>
      <c r="AS10" s="95">
        <f t="shared" si="3"/>
        <v>612794370.579175</v>
      </c>
      <c r="AT10" s="95">
        <f t="shared" si="3"/>
        <v>680190615.97099984</v>
      </c>
    </row>
    <row r="11" spans="1:71" ht="15" customHeight="1" x14ac:dyDescent="0.25">
      <c r="A11" s="71"/>
      <c r="B11" s="102"/>
      <c r="C11" s="58"/>
      <c r="D11" s="59"/>
      <c r="E11" s="60"/>
      <c r="F11" s="59"/>
      <c r="G11" s="61"/>
      <c r="H11" s="59"/>
      <c r="I11" s="60"/>
      <c r="J11" s="104"/>
      <c r="K11" s="97" t="s">
        <v>312</v>
      </c>
      <c r="L11" s="98"/>
      <c r="M11" s="94"/>
      <c r="N11" s="94"/>
      <c r="O11" s="93"/>
      <c r="P11" s="95">
        <f t="shared" si="4"/>
        <v>0</v>
      </c>
      <c r="Q11" s="95">
        <f t="shared" si="4"/>
        <v>14600467.719999999</v>
      </c>
      <c r="R11" s="95">
        <f t="shared" si="4"/>
        <v>56898567.270000018</v>
      </c>
      <c r="S11" s="95">
        <f t="shared" si="4"/>
        <v>1899061.3699999999</v>
      </c>
      <c r="T11" s="95">
        <f t="shared" si="4"/>
        <v>1209213.4499999997</v>
      </c>
      <c r="U11" s="95">
        <f t="shared" si="4"/>
        <v>805157.15999999992</v>
      </c>
      <c r="V11" s="95">
        <f t="shared" si="4"/>
        <v>1831630.56</v>
      </c>
      <c r="W11" s="95">
        <f t="shared" si="4"/>
        <v>5545290.330000001</v>
      </c>
      <c r="X11" s="95">
        <f t="shared" si="4"/>
        <v>1358776.27</v>
      </c>
      <c r="Y11" s="95">
        <f t="shared" si="4"/>
        <v>1150259.5</v>
      </c>
      <c r="Z11" s="95">
        <f t="shared" si="4"/>
        <v>4442007.45</v>
      </c>
      <c r="AA11" s="95">
        <f t="shared" si="4"/>
        <v>1249939.2400000002</v>
      </c>
      <c r="AB11" s="95">
        <f t="shared" si="4"/>
        <v>5668191.6200000001</v>
      </c>
      <c r="AC11" s="95">
        <f t="shared" si="4"/>
        <v>1362510.5499999998</v>
      </c>
      <c r="AD11" s="95">
        <f t="shared" si="4"/>
        <v>4731501.91</v>
      </c>
      <c r="AE11" s="96">
        <f t="shared" si="5"/>
        <v>31253539.41</v>
      </c>
      <c r="AF11" s="95">
        <f t="shared" si="4"/>
        <v>92836101.613000005</v>
      </c>
      <c r="AG11" s="95">
        <f t="shared" si="2"/>
        <v>106459440.65799999</v>
      </c>
      <c r="AH11" s="95">
        <f t="shared" si="2"/>
        <v>43962085.415000007</v>
      </c>
      <c r="AI11" s="95">
        <f t="shared" si="2"/>
        <v>36884237.264000006</v>
      </c>
      <c r="AJ11" s="96">
        <f t="shared" si="6"/>
        <v>382894439.35000002</v>
      </c>
      <c r="AK11" s="95">
        <f t="shared" si="2"/>
        <v>36948959.77392526</v>
      </c>
      <c r="AL11" s="95">
        <f t="shared" si="2"/>
        <v>109243688.72255026</v>
      </c>
      <c r="AM11" s="95">
        <f t="shared" si="2"/>
        <v>125181384.70699939</v>
      </c>
      <c r="AN11" s="95">
        <f t="shared" si="2"/>
        <v>51583896.818771653</v>
      </c>
      <c r="AO11" s="95">
        <f t="shared" si="2"/>
        <v>41800646.329994261</v>
      </c>
      <c r="AP11" s="95">
        <f t="shared" si="2"/>
        <v>69844116.69249998</v>
      </c>
      <c r="AQ11" s="95">
        <f t="shared" si="3"/>
        <v>124341831.41747499</v>
      </c>
      <c r="AR11" s="95">
        <f t="shared" si="3"/>
        <v>229256608.93940008</v>
      </c>
      <c r="AS11" s="95">
        <f t="shared" si="3"/>
        <v>302554187.59594995</v>
      </c>
      <c r="AT11" s="95">
        <f t="shared" si="3"/>
        <v>330883043.13849992</v>
      </c>
    </row>
    <row r="12" spans="1:71" ht="15" customHeight="1" x14ac:dyDescent="0.25">
      <c r="A12" s="71"/>
      <c r="B12" s="102"/>
      <c r="C12" s="58"/>
      <c r="D12" s="59"/>
      <c r="E12" s="60"/>
      <c r="F12" s="59"/>
      <c r="G12" s="61"/>
      <c r="H12" s="59"/>
      <c r="I12" s="60"/>
      <c r="J12" s="104"/>
      <c r="K12" s="97" t="s">
        <v>126</v>
      </c>
      <c r="L12" s="98"/>
      <c r="M12" s="94"/>
      <c r="N12" s="94"/>
      <c r="O12" s="93"/>
      <c r="P12" s="95">
        <f t="shared" si="4"/>
        <v>0</v>
      </c>
      <c r="Q12" s="95">
        <f t="shared" si="4"/>
        <v>0</v>
      </c>
      <c r="R12" s="95">
        <f t="shared" si="4"/>
        <v>19705888.73</v>
      </c>
      <c r="S12" s="95">
        <f t="shared" si="4"/>
        <v>0</v>
      </c>
      <c r="T12" s="95">
        <f t="shared" si="4"/>
        <v>0</v>
      </c>
      <c r="U12" s="95">
        <f t="shared" si="4"/>
        <v>0</v>
      </c>
      <c r="V12" s="95">
        <f t="shared" si="4"/>
        <v>0</v>
      </c>
      <c r="W12" s="95">
        <f t="shared" si="4"/>
        <v>0</v>
      </c>
      <c r="X12" s="95">
        <f t="shared" si="4"/>
        <v>0</v>
      </c>
      <c r="Y12" s="95">
        <f t="shared" si="4"/>
        <v>0</v>
      </c>
      <c r="Z12" s="95">
        <f t="shared" si="4"/>
        <v>0</v>
      </c>
      <c r="AA12" s="95">
        <f t="shared" si="4"/>
        <v>0</v>
      </c>
      <c r="AB12" s="95">
        <f t="shared" si="4"/>
        <v>4465049.95</v>
      </c>
      <c r="AC12" s="95">
        <f t="shared" si="4"/>
        <v>0</v>
      </c>
      <c r="AD12" s="95">
        <f t="shared" si="4"/>
        <v>1700000</v>
      </c>
      <c r="AE12" s="96">
        <f t="shared" si="5"/>
        <v>6165049.9500000002</v>
      </c>
      <c r="AF12" s="95">
        <f t="shared" si="4"/>
        <v>33286032.060000002</v>
      </c>
      <c r="AG12" s="95">
        <f t="shared" si="2"/>
        <v>28329861.260000002</v>
      </c>
      <c r="AH12" s="95">
        <f t="shared" si="2"/>
        <v>7253714</v>
      </c>
      <c r="AI12" s="95">
        <f t="shared" si="2"/>
        <v>5945749</v>
      </c>
      <c r="AJ12" s="96">
        <f t="shared" si="6"/>
        <v>100686295</v>
      </c>
      <c r="AK12" s="95">
        <f t="shared" si="2"/>
        <v>7253000.0507099405</v>
      </c>
      <c r="AL12" s="95">
        <f t="shared" si="2"/>
        <v>39054155.914769962</v>
      </c>
      <c r="AM12" s="95">
        <f t="shared" si="2"/>
        <v>32976307.796392929</v>
      </c>
      <c r="AN12" s="95">
        <f t="shared" si="2"/>
        <v>8357310.7425014842</v>
      </c>
      <c r="AO12" s="95">
        <f t="shared" si="2"/>
        <v>6924410.7250374518</v>
      </c>
      <c r="AP12" s="95">
        <f t="shared" si="2"/>
        <v>22706513.688499998</v>
      </c>
      <c r="AQ12" s="95">
        <f t="shared" si="3"/>
        <v>49626634.744499996</v>
      </c>
      <c r="AR12" s="95">
        <f t="shared" si="3"/>
        <v>85334171.562000006</v>
      </c>
      <c r="AS12" s="95">
        <f t="shared" si="3"/>
        <v>92587885.562000006</v>
      </c>
      <c r="AT12" s="95">
        <f t="shared" si="3"/>
        <v>98533634.562000006</v>
      </c>
    </row>
    <row r="13" spans="1:71" ht="15" customHeight="1" x14ac:dyDescent="0.25">
      <c r="A13" s="71"/>
      <c r="B13" s="102"/>
      <c r="C13" s="58"/>
      <c r="D13" s="59"/>
      <c r="E13" s="60"/>
      <c r="F13" s="59"/>
      <c r="G13" s="61"/>
      <c r="H13" s="59"/>
      <c r="I13" s="60"/>
      <c r="J13" s="104"/>
      <c r="K13" s="97" t="s">
        <v>450</v>
      </c>
      <c r="L13" s="98"/>
      <c r="M13" s="94"/>
      <c r="N13" s="94"/>
      <c r="O13" s="93"/>
      <c r="P13" s="95">
        <f t="shared" si="4"/>
        <v>680000</v>
      </c>
      <c r="Q13" s="95">
        <f t="shared" si="4"/>
        <v>6447581.7999999998</v>
      </c>
      <c r="R13" s="95">
        <f t="shared" si="4"/>
        <v>24709334.230000004</v>
      </c>
      <c r="S13" s="95">
        <f t="shared" si="4"/>
        <v>613806.14</v>
      </c>
      <c r="T13" s="95">
        <f t="shared" si="4"/>
        <v>1029020.14</v>
      </c>
      <c r="U13" s="95">
        <f t="shared" si="4"/>
        <v>5552393.4000000004</v>
      </c>
      <c r="V13" s="95">
        <f t="shared" si="4"/>
        <v>1195656.8900000001</v>
      </c>
      <c r="W13" s="95">
        <f t="shared" si="4"/>
        <v>1807044.1299999997</v>
      </c>
      <c r="X13" s="95">
        <f t="shared" si="4"/>
        <v>6343576.6899999995</v>
      </c>
      <c r="Y13" s="95">
        <f t="shared" si="4"/>
        <v>1192490.83</v>
      </c>
      <c r="Z13" s="95">
        <f t="shared" si="4"/>
        <v>1396602.2999999998</v>
      </c>
      <c r="AA13" s="95">
        <f t="shared" si="4"/>
        <v>5034771.97</v>
      </c>
      <c r="AB13" s="95">
        <f t="shared" si="4"/>
        <v>4098380.9599999995</v>
      </c>
      <c r="AC13" s="95">
        <f t="shared" si="4"/>
        <v>6258799.4000000004</v>
      </c>
      <c r="AD13" s="95">
        <f t="shared" si="4"/>
        <v>4611086.3899999997</v>
      </c>
      <c r="AE13" s="96">
        <f t="shared" si="5"/>
        <v>39133629.240000002</v>
      </c>
      <c r="AF13" s="95">
        <f t="shared" si="4"/>
        <v>85639139.229000002</v>
      </c>
      <c r="AG13" s="95">
        <f t="shared" si="2"/>
        <v>75078002.109999999</v>
      </c>
      <c r="AH13" s="95">
        <f t="shared" si="2"/>
        <v>39354899.041000001</v>
      </c>
      <c r="AI13" s="95">
        <f t="shared" si="2"/>
        <v>24042420.350000005</v>
      </c>
      <c r="AJ13" s="96">
        <f t="shared" si="6"/>
        <v>295085006.00000006</v>
      </c>
      <c r="AK13" s="95">
        <f t="shared" si="2"/>
        <v>44337653.721519403</v>
      </c>
      <c r="AL13" s="95">
        <f t="shared" si="2"/>
        <v>97491975.9928011</v>
      </c>
      <c r="AM13" s="95">
        <f t="shared" si="2"/>
        <v>84957855.407161355</v>
      </c>
      <c r="AN13" s="95">
        <f t="shared" si="2"/>
        <v>44551106.950614467</v>
      </c>
      <c r="AO13" s="95">
        <f t="shared" si="2"/>
        <v>21314641.598894458</v>
      </c>
      <c r="AP13" s="95">
        <f t="shared" si="2"/>
        <v>51639937.868000001</v>
      </c>
      <c r="AQ13" s="95">
        <f t="shared" si="3"/>
        <v>131309268.32702501</v>
      </c>
      <c r="AR13" s="95">
        <f t="shared" si="3"/>
        <v>213158397.20602494</v>
      </c>
      <c r="AS13" s="95">
        <f t="shared" si="3"/>
        <v>264335356.38761243</v>
      </c>
      <c r="AT13" s="95">
        <f t="shared" si="3"/>
        <v>297638969.63999993</v>
      </c>
    </row>
    <row r="14" spans="1:71" ht="15" customHeight="1" x14ac:dyDescent="0.25">
      <c r="A14" s="71"/>
      <c r="B14" s="102"/>
      <c r="C14" s="58"/>
      <c r="D14" s="59"/>
      <c r="E14" s="60"/>
      <c r="F14" s="59"/>
      <c r="G14" s="61"/>
      <c r="H14" s="59"/>
      <c r="I14" s="60"/>
      <c r="J14" s="104"/>
      <c r="K14" s="97" t="s">
        <v>426</v>
      </c>
      <c r="L14" s="98"/>
      <c r="M14" s="94"/>
      <c r="N14" s="94"/>
      <c r="O14" s="93"/>
      <c r="P14" s="95">
        <f t="shared" si="4"/>
        <v>0</v>
      </c>
      <c r="Q14" s="95">
        <f t="shared" si="4"/>
        <v>5855501.1600000001</v>
      </c>
      <c r="R14" s="95">
        <f t="shared" si="4"/>
        <v>11686457.350000001</v>
      </c>
      <c r="S14" s="95">
        <f t="shared" si="4"/>
        <v>147803.85999999999</v>
      </c>
      <c r="T14" s="95">
        <f t="shared" si="4"/>
        <v>52087.96</v>
      </c>
      <c r="U14" s="95">
        <f t="shared" si="4"/>
        <v>500958.73</v>
      </c>
      <c r="V14" s="95">
        <f t="shared" si="4"/>
        <v>500057.61249999999</v>
      </c>
      <c r="W14" s="95">
        <f t="shared" si="4"/>
        <v>775505.02</v>
      </c>
      <c r="X14" s="95">
        <f t="shared" si="4"/>
        <v>1118246.04</v>
      </c>
      <c r="Y14" s="95">
        <f t="shared" si="4"/>
        <v>116662.5</v>
      </c>
      <c r="Z14" s="95">
        <f t="shared" si="4"/>
        <v>1451863.32</v>
      </c>
      <c r="AA14" s="95">
        <f t="shared" si="4"/>
        <v>3515560.61</v>
      </c>
      <c r="AB14" s="95">
        <f t="shared" si="4"/>
        <v>1020771.8825000001</v>
      </c>
      <c r="AC14" s="95">
        <f t="shared" si="4"/>
        <v>3251488.53</v>
      </c>
      <c r="AD14" s="95">
        <f t="shared" si="4"/>
        <v>102969.87</v>
      </c>
      <c r="AE14" s="96">
        <f t="shared" si="5"/>
        <v>12553975.934999999</v>
      </c>
      <c r="AF14" s="95">
        <f t="shared" si="4"/>
        <v>20035496.842833333</v>
      </c>
      <c r="AG14" s="95">
        <f t="shared" si="2"/>
        <v>16088114.648333332</v>
      </c>
      <c r="AH14" s="95">
        <f t="shared" si="2"/>
        <v>9005198.6873333305</v>
      </c>
      <c r="AI14" s="95">
        <f t="shared" si="2"/>
        <v>2712683.3765000002</v>
      </c>
      <c r="AJ14" s="96">
        <f t="shared" si="6"/>
        <v>77937427.999999985</v>
      </c>
      <c r="AK14" s="95">
        <f t="shared" si="2"/>
        <v>13850001.232598102</v>
      </c>
      <c r="AL14" s="95">
        <f t="shared" si="2"/>
        <v>21814915.418795545</v>
      </c>
      <c r="AM14" s="95">
        <f t="shared" si="2"/>
        <v>17412878.510232721</v>
      </c>
      <c r="AN14" s="95">
        <f t="shared" si="2"/>
        <v>9138554.8204584271</v>
      </c>
      <c r="AO14" s="95">
        <f t="shared" si="2"/>
        <v>2853577.0879152091</v>
      </c>
      <c r="AP14" s="95">
        <f t="shared" si="2"/>
        <v>17601713.640000001</v>
      </c>
      <c r="AQ14" s="95">
        <f t="shared" si="3"/>
        <v>47015338.228137501</v>
      </c>
      <c r="AR14" s="95">
        <f t="shared" si="3"/>
        <v>71277527.354070842</v>
      </c>
      <c r="AS14" s="95">
        <f t="shared" si="3"/>
        <v>82448581.636254162</v>
      </c>
      <c r="AT14" s="95">
        <f t="shared" si="3"/>
        <v>87918286.395999998</v>
      </c>
    </row>
    <row r="15" spans="1:71" ht="15" customHeight="1" x14ac:dyDescent="0.25">
      <c r="A15" s="71"/>
      <c r="B15" s="102"/>
      <c r="C15" s="58"/>
      <c r="D15" s="59"/>
      <c r="E15" s="60"/>
      <c r="F15" s="59"/>
      <c r="G15" s="61"/>
      <c r="H15" s="59"/>
      <c r="I15" s="60"/>
      <c r="J15" s="104"/>
      <c r="K15" s="97" t="s">
        <v>161</v>
      </c>
      <c r="L15" s="98"/>
      <c r="M15" s="94"/>
      <c r="N15" s="94"/>
      <c r="O15" s="93"/>
      <c r="P15" s="95">
        <f t="shared" si="4"/>
        <v>0</v>
      </c>
      <c r="Q15" s="95">
        <f t="shared" si="4"/>
        <v>0</v>
      </c>
      <c r="R15" s="95">
        <f t="shared" si="4"/>
        <v>78185711.140000001</v>
      </c>
      <c r="S15" s="95">
        <f t="shared" si="4"/>
        <v>0</v>
      </c>
      <c r="T15" s="95">
        <f t="shared" si="4"/>
        <v>0</v>
      </c>
      <c r="U15" s="95">
        <f t="shared" si="4"/>
        <v>0</v>
      </c>
      <c r="V15" s="95">
        <f t="shared" si="4"/>
        <v>818752.88</v>
      </c>
      <c r="W15" s="95">
        <f t="shared" si="4"/>
        <v>7225000</v>
      </c>
      <c r="X15" s="95">
        <f t="shared" si="4"/>
        <v>3304464.38</v>
      </c>
      <c r="Y15" s="95">
        <f t="shared" si="4"/>
        <v>1952343.85</v>
      </c>
      <c r="Z15" s="95">
        <f t="shared" si="4"/>
        <v>0</v>
      </c>
      <c r="AA15" s="95">
        <f t="shared" si="4"/>
        <v>0</v>
      </c>
      <c r="AB15" s="95">
        <f t="shared" si="4"/>
        <v>2209231.21</v>
      </c>
      <c r="AC15" s="95">
        <f t="shared" si="4"/>
        <v>0</v>
      </c>
      <c r="AD15" s="95">
        <f t="shared" si="4"/>
        <v>14656723.979999999</v>
      </c>
      <c r="AE15" s="96">
        <f t="shared" si="5"/>
        <v>30166516.299999997</v>
      </c>
      <c r="AF15" s="95">
        <f t="shared" si="4"/>
        <v>22031322.219000001</v>
      </c>
      <c r="AG15" s="95">
        <f t="shared" si="2"/>
        <v>16150121.009</v>
      </c>
      <c r="AH15" s="95">
        <f t="shared" si="2"/>
        <v>11933754.612</v>
      </c>
      <c r="AI15" s="95">
        <f t="shared" si="2"/>
        <v>3776530.72</v>
      </c>
      <c r="AJ15" s="96">
        <f t="shared" si="6"/>
        <v>162243955.99999997</v>
      </c>
      <c r="AK15" s="95">
        <f t="shared" si="2"/>
        <v>45506431.578776076</v>
      </c>
      <c r="AL15" s="95">
        <f t="shared" si="2"/>
        <v>52767752.571876414</v>
      </c>
      <c r="AM15" s="95">
        <f t="shared" si="2"/>
        <v>27932727.486927234</v>
      </c>
      <c r="AN15" s="95">
        <f t="shared" si="2"/>
        <v>17672552.982420288</v>
      </c>
      <c r="AO15" s="95">
        <f t="shared" si="2"/>
        <v>4281870.200000003</v>
      </c>
      <c r="AP15" s="95">
        <f t="shared" si="2"/>
        <v>118903963.93399999</v>
      </c>
      <c r="AQ15" s="95">
        <f t="shared" si="3"/>
        <v>170459757.47619998</v>
      </c>
      <c r="AR15" s="95">
        <f t="shared" si="3"/>
        <v>200328668.28549999</v>
      </c>
      <c r="AS15" s="95">
        <f t="shared" si="3"/>
        <v>220954763.84999999</v>
      </c>
      <c r="AT15" s="95">
        <f t="shared" si="3"/>
        <v>228035758.95000002</v>
      </c>
    </row>
    <row r="16" spans="1:71" ht="15" customHeight="1" x14ac:dyDescent="0.25">
      <c r="A16" s="71"/>
      <c r="B16" s="102"/>
      <c r="C16" s="58"/>
      <c r="D16" s="59"/>
      <c r="E16" s="60"/>
      <c r="F16" s="59"/>
      <c r="G16" s="61"/>
      <c r="H16" s="59"/>
      <c r="I16" s="60"/>
      <c r="J16" s="104"/>
      <c r="K16" s="97" t="s">
        <v>278</v>
      </c>
      <c r="L16" s="98"/>
      <c r="M16" s="94"/>
      <c r="N16" s="94"/>
      <c r="O16" s="93"/>
      <c r="P16" s="95">
        <f t="shared" si="4"/>
        <v>0</v>
      </c>
      <c r="Q16" s="95">
        <f t="shared" si="4"/>
        <v>0</v>
      </c>
      <c r="R16" s="95">
        <f t="shared" si="4"/>
        <v>3074419.69</v>
      </c>
      <c r="S16" s="95">
        <f t="shared" si="4"/>
        <v>8968.61</v>
      </c>
      <c r="T16" s="95">
        <f t="shared" si="4"/>
        <v>352216.72</v>
      </c>
      <c r="U16" s="95">
        <f t="shared" si="4"/>
        <v>0</v>
      </c>
      <c r="V16" s="95">
        <f t="shared" si="4"/>
        <v>0</v>
      </c>
      <c r="W16" s="95">
        <f t="shared" si="4"/>
        <v>0</v>
      </c>
      <c r="X16" s="95">
        <f t="shared" si="4"/>
        <v>0</v>
      </c>
      <c r="Y16" s="95">
        <f t="shared" si="4"/>
        <v>0</v>
      </c>
      <c r="Z16" s="95">
        <f t="shared" si="4"/>
        <v>26987.5</v>
      </c>
      <c r="AA16" s="95">
        <f t="shared" si="4"/>
        <v>0</v>
      </c>
      <c r="AB16" s="95">
        <f t="shared" si="4"/>
        <v>0</v>
      </c>
      <c r="AC16" s="95">
        <f t="shared" si="4"/>
        <v>0</v>
      </c>
      <c r="AD16" s="95">
        <f t="shared" si="4"/>
        <v>122400</v>
      </c>
      <c r="AE16" s="96">
        <f t="shared" si="5"/>
        <v>510572.82999999996</v>
      </c>
      <c r="AF16" s="95">
        <f t="shared" si="4"/>
        <v>17079281.75</v>
      </c>
      <c r="AG16" s="95">
        <f t="shared" si="2"/>
        <v>16006937.630000001</v>
      </c>
      <c r="AH16" s="95">
        <f t="shared" si="2"/>
        <v>659206.1</v>
      </c>
      <c r="AI16" s="95">
        <f t="shared" si="2"/>
        <v>0</v>
      </c>
      <c r="AJ16" s="96">
        <f t="shared" si="6"/>
        <v>37330418</v>
      </c>
      <c r="AK16" s="95">
        <f t="shared" si="2"/>
        <v>598998.00030124013</v>
      </c>
      <c r="AL16" s="95">
        <f t="shared" si="2"/>
        <v>19808260.491303686</v>
      </c>
      <c r="AM16" s="95">
        <f t="shared" si="2"/>
        <v>18775543.11967475</v>
      </c>
      <c r="AN16" s="95">
        <f t="shared" si="2"/>
        <v>410864.86102054449</v>
      </c>
      <c r="AO16" s="95">
        <f t="shared" si="2"/>
        <v>0</v>
      </c>
      <c r="AP16" s="95">
        <f t="shared" si="2"/>
        <v>2752566.2539999997</v>
      </c>
      <c r="AQ16" s="95">
        <f t="shared" si="3"/>
        <v>11876764.43485</v>
      </c>
      <c r="AR16" s="95">
        <f t="shared" si="3"/>
        <v>35512110.549999997</v>
      </c>
      <c r="AS16" s="95">
        <f t="shared" si="3"/>
        <v>37330420</v>
      </c>
      <c r="AT16" s="95">
        <f t="shared" si="3"/>
        <v>37330420</v>
      </c>
    </row>
    <row r="17" spans="1:46" ht="15" customHeight="1" x14ac:dyDescent="0.25">
      <c r="A17" s="71"/>
      <c r="B17" s="102"/>
      <c r="C17" s="58"/>
      <c r="D17" s="59"/>
      <c r="E17" s="60"/>
      <c r="F17" s="59"/>
      <c r="G17" s="61"/>
      <c r="H17" s="59"/>
      <c r="I17" s="60"/>
      <c r="J17" s="104"/>
      <c r="K17" s="97" t="s">
        <v>101</v>
      </c>
      <c r="L17" s="98"/>
      <c r="M17" s="94"/>
      <c r="N17" s="94"/>
      <c r="O17" s="93"/>
      <c r="P17" s="95">
        <f t="shared" si="4"/>
        <v>0</v>
      </c>
      <c r="Q17" s="95">
        <f t="shared" si="4"/>
        <v>1536084.2699999998</v>
      </c>
      <c r="R17" s="95">
        <f t="shared" si="4"/>
        <v>3992122.71</v>
      </c>
      <c r="S17" s="95">
        <f t="shared" si="4"/>
        <v>0</v>
      </c>
      <c r="T17" s="95">
        <f t="shared" si="4"/>
        <v>768818.09000000008</v>
      </c>
      <c r="U17" s="95">
        <f t="shared" si="4"/>
        <v>127534.25</v>
      </c>
      <c r="V17" s="95">
        <f t="shared" si="4"/>
        <v>109097.5</v>
      </c>
      <c r="W17" s="95">
        <f t="shared" si="4"/>
        <v>200596.21000000002</v>
      </c>
      <c r="X17" s="95">
        <f t="shared" si="4"/>
        <v>471614.04</v>
      </c>
      <c r="Y17" s="95">
        <f t="shared" si="4"/>
        <v>59040.45</v>
      </c>
      <c r="Z17" s="95">
        <f t="shared" si="4"/>
        <v>243690.78999999998</v>
      </c>
      <c r="AA17" s="95">
        <f t="shared" si="4"/>
        <v>353543.09</v>
      </c>
      <c r="AB17" s="95">
        <f t="shared" si="4"/>
        <v>970775</v>
      </c>
      <c r="AC17" s="95">
        <f t="shared" si="4"/>
        <v>494912.48</v>
      </c>
      <c r="AD17" s="95">
        <f t="shared" si="4"/>
        <v>698743.46000000008</v>
      </c>
      <c r="AE17" s="96">
        <f t="shared" si="5"/>
        <v>4498365.3600000003</v>
      </c>
      <c r="AF17" s="95">
        <f t="shared" si="4"/>
        <v>9926773.2819999997</v>
      </c>
      <c r="AG17" s="95">
        <f t="shared" si="2"/>
        <v>19250021.809000004</v>
      </c>
      <c r="AH17" s="95">
        <f t="shared" si="2"/>
        <v>12958815.019000001</v>
      </c>
      <c r="AI17" s="95">
        <f t="shared" si="2"/>
        <v>6654242.5499999998</v>
      </c>
      <c r="AJ17" s="96">
        <f t="shared" si="6"/>
        <v>58816425.000000007</v>
      </c>
      <c r="AK17" s="95">
        <f t="shared" si="2"/>
        <v>5280267.8097858392</v>
      </c>
      <c r="AL17" s="95">
        <f t="shared" si="2"/>
        <v>11431744.372495441</v>
      </c>
      <c r="AM17" s="95">
        <f t="shared" si="2"/>
        <v>22229533.47869302</v>
      </c>
      <c r="AN17" s="95">
        <f t="shared" si="2"/>
        <v>14732899.816759001</v>
      </c>
      <c r="AO17" s="95">
        <f t="shared" si="2"/>
        <v>5962098.9713149387</v>
      </c>
      <c r="AP17" s="95">
        <f t="shared" si="2"/>
        <v>8260451.5549999997</v>
      </c>
      <c r="AQ17" s="95">
        <f t="shared" si="3"/>
        <v>16570762.495175002</v>
      </c>
      <c r="AR17" s="95">
        <f t="shared" si="3"/>
        <v>34405153.629062496</v>
      </c>
      <c r="AS17" s="95">
        <f t="shared" si="3"/>
        <v>48891184.924149998</v>
      </c>
      <c r="AT17" s="95">
        <f t="shared" si="3"/>
        <v>58416427.549999997</v>
      </c>
    </row>
    <row r="18" spans="1:46" ht="15" customHeight="1" x14ac:dyDescent="0.25">
      <c r="A18" s="71"/>
      <c r="B18" s="102"/>
      <c r="C18" s="58"/>
      <c r="D18" s="59"/>
      <c r="E18" s="60"/>
      <c r="F18" s="59"/>
      <c r="G18" s="61"/>
      <c r="H18" s="59"/>
      <c r="I18" s="60"/>
      <c r="J18" s="104"/>
      <c r="K18" s="97" t="s">
        <v>505</v>
      </c>
      <c r="L18" s="98"/>
      <c r="M18" s="94"/>
      <c r="N18" s="94"/>
      <c r="O18" s="93"/>
      <c r="P18" s="95">
        <f t="shared" si="4"/>
        <v>0</v>
      </c>
      <c r="Q18" s="95">
        <f t="shared" si="4"/>
        <v>190160.62</v>
      </c>
      <c r="R18" s="95">
        <f t="shared" si="4"/>
        <v>1136384.47</v>
      </c>
      <c r="S18" s="95">
        <f t="shared" si="4"/>
        <v>0</v>
      </c>
      <c r="T18" s="95">
        <f t="shared" si="4"/>
        <v>164899.69</v>
      </c>
      <c r="U18" s="95">
        <f t="shared" si="4"/>
        <v>462350.57999999996</v>
      </c>
      <c r="V18" s="95">
        <f t="shared" si="4"/>
        <v>0</v>
      </c>
      <c r="W18" s="95">
        <f t="shared" si="4"/>
        <v>0</v>
      </c>
      <c r="X18" s="95">
        <f t="shared" si="4"/>
        <v>0</v>
      </c>
      <c r="Y18" s="95">
        <f t="shared" si="4"/>
        <v>0</v>
      </c>
      <c r="Z18" s="95">
        <f t="shared" si="4"/>
        <v>580796.08000000007</v>
      </c>
      <c r="AA18" s="95">
        <f t="shared" si="4"/>
        <v>0</v>
      </c>
      <c r="AB18" s="95">
        <f t="shared" si="4"/>
        <v>0</v>
      </c>
      <c r="AC18" s="95">
        <f t="shared" si="4"/>
        <v>0</v>
      </c>
      <c r="AD18" s="95">
        <f t="shared" si="4"/>
        <v>0</v>
      </c>
      <c r="AE18" s="96">
        <f t="shared" si="5"/>
        <v>1208046.3500000001</v>
      </c>
      <c r="AF18" s="95">
        <f t="shared" si="4"/>
        <v>2051260.1286666668</v>
      </c>
      <c r="AG18" s="95">
        <f t="shared" si="2"/>
        <v>1579962.5926666667</v>
      </c>
      <c r="AH18" s="95">
        <f t="shared" si="2"/>
        <v>538243.838666667</v>
      </c>
      <c r="AI18" s="95">
        <f t="shared" si="2"/>
        <v>0</v>
      </c>
      <c r="AJ18" s="96">
        <f t="shared" si="6"/>
        <v>6704058.0000000009</v>
      </c>
      <c r="AK18" s="95">
        <f t="shared" si="2"/>
        <v>1424480.7707855213</v>
      </c>
      <c r="AL18" s="95">
        <f t="shared" si="2"/>
        <v>2260826.759700641</v>
      </c>
      <c r="AM18" s="95">
        <f t="shared" si="2"/>
        <v>1592996.3227886383</v>
      </c>
      <c r="AN18" s="95">
        <f t="shared" si="2"/>
        <v>458190.89672519965</v>
      </c>
      <c r="AO18" s="95">
        <f t="shared" si="2"/>
        <v>0</v>
      </c>
      <c r="AP18" s="95">
        <f t="shared" si="2"/>
        <v>2534591.4380000001</v>
      </c>
      <c r="AQ18" s="95">
        <f t="shared" si="3"/>
        <v>4256642.9956499999</v>
      </c>
      <c r="AR18" s="95">
        <f t="shared" si="3"/>
        <v>5836604.9354666667</v>
      </c>
      <c r="AS18" s="95">
        <f t="shared" si="3"/>
        <v>6572374.083333333</v>
      </c>
      <c r="AT18" s="95">
        <f t="shared" si="3"/>
        <v>6704058.75</v>
      </c>
    </row>
    <row r="19" spans="1:46" ht="15" customHeight="1" x14ac:dyDescent="0.25">
      <c r="A19" s="71"/>
      <c r="B19" s="102"/>
      <c r="C19" s="58"/>
      <c r="D19" s="59"/>
      <c r="E19" s="60"/>
      <c r="F19" s="59"/>
      <c r="G19" s="61"/>
      <c r="H19" s="59"/>
      <c r="I19" s="60"/>
      <c r="J19" s="104"/>
      <c r="K19" s="97" t="s">
        <v>686</v>
      </c>
      <c r="L19" s="98"/>
      <c r="M19" s="94"/>
      <c r="N19" s="94"/>
      <c r="O19" s="93"/>
      <c r="P19" s="95">
        <f t="shared" si="4"/>
        <v>0</v>
      </c>
      <c r="Q19" s="95">
        <f t="shared" si="4"/>
        <v>0</v>
      </c>
      <c r="R19" s="95">
        <f t="shared" si="4"/>
        <v>0</v>
      </c>
      <c r="S19" s="95">
        <f t="shared" si="4"/>
        <v>0</v>
      </c>
      <c r="T19" s="95">
        <f t="shared" si="4"/>
        <v>0</v>
      </c>
      <c r="U19" s="95">
        <f t="shared" si="4"/>
        <v>0</v>
      </c>
      <c r="V19" s="95">
        <f t="shared" si="4"/>
        <v>0</v>
      </c>
      <c r="W19" s="95">
        <f t="shared" si="4"/>
        <v>0</v>
      </c>
      <c r="X19" s="95">
        <f t="shared" si="4"/>
        <v>0</v>
      </c>
      <c r="Y19" s="95">
        <f t="shared" si="4"/>
        <v>0</v>
      </c>
      <c r="Z19" s="95">
        <f t="shared" si="4"/>
        <v>0</v>
      </c>
      <c r="AA19" s="95">
        <f t="shared" si="4"/>
        <v>0</v>
      </c>
      <c r="AB19" s="95">
        <f t="shared" si="4"/>
        <v>0</v>
      </c>
      <c r="AC19" s="95">
        <f t="shared" si="4"/>
        <v>0</v>
      </c>
      <c r="AD19" s="95">
        <f t="shared" si="4"/>
        <v>0</v>
      </c>
      <c r="AE19" s="96">
        <f t="shared" si="5"/>
        <v>0</v>
      </c>
      <c r="AF19" s="95">
        <f t="shared" si="4"/>
        <v>0</v>
      </c>
      <c r="AG19" s="95">
        <f t="shared" si="2"/>
        <v>0</v>
      </c>
      <c r="AH19" s="95">
        <f t="shared" si="2"/>
        <v>0</v>
      </c>
      <c r="AI19" s="95">
        <f t="shared" si="2"/>
        <v>0</v>
      </c>
      <c r="AJ19" s="96">
        <f t="shared" si="6"/>
        <v>0</v>
      </c>
      <c r="AK19" s="95">
        <f t="shared" si="2"/>
        <v>28141145.279999997</v>
      </c>
      <c r="AL19" s="95">
        <f t="shared" si="2"/>
        <v>27345758.700000003</v>
      </c>
      <c r="AM19" s="95">
        <f t="shared" si="2"/>
        <v>30666004.609999999</v>
      </c>
      <c r="AN19" s="95">
        <f t="shared" si="2"/>
        <v>0</v>
      </c>
      <c r="AO19" s="95">
        <f t="shared" si="2"/>
        <v>0</v>
      </c>
      <c r="AP19" s="95">
        <f t="shared" si="2"/>
        <v>36920578.712077498</v>
      </c>
      <c r="AQ19" s="95">
        <f t="shared" si="3"/>
        <v>73588381.859603316</v>
      </c>
      <c r="AR19" s="95">
        <f t="shared" si="3"/>
        <v>113402827.71939525</v>
      </c>
      <c r="AS19" s="95">
        <f t="shared" si="3"/>
        <v>139654879.20249084</v>
      </c>
      <c r="AT19" s="95">
        <f t="shared" si="3"/>
        <v>143317712</v>
      </c>
    </row>
    <row r="20" spans="1:46" ht="31.5" customHeight="1" x14ac:dyDescent="0.25">
      <c r="A20" s="65"/>
      <c r="B20" s="65"/>
      <c r="C20" s="72"/>
      <c r="D20" s="73"/>
      <c r="E20" s="74"/>
      <c r="F20" s="73"/>
      <c r="G20" s="75"/>
      <c r="H20" s="73"/>
      <c r="I20" s="74"/>
      <c r="J20" s="73"/>
      <c r="K20" s="100"/>
      <c r="L20" s="99"/>
      <c r="M20" s="77"/>
      <c r="N20" s="77"/>
      <c r="O20" s="76"/>
      <c r="P20" s="77"/>
      <c r="Q20" s="76"/>
      <c r="R20" s="76"/>
      <c r="S20" s="127" t="s">
        <v>703</v>
      </c>
      <c r="T20" s="127"/>
      <c r="U20" s="127"/>
      <c r="V20" s="127"/>
      <c r="W20" s="127"/>
      <c r="X20" s="127"/>
      <c r="Y20" s="127"/>
      <c r="Z20" s="127"/>
      <c r="AA20" s="127"/>
      <c r="AB20" s="127"/>
      <c r="AC20" s="127"/>
      <c r="AD20" s="127"/>
      <c r="AE20" s="6"/>
      <c r="AF20" s="6"/>
      <c r="AG20" s="6"/>
      <c r="AH20" s="6"/>
      <c r="AI20" s="6"/>
      <c r="AJ20" s="5"/>
      <c r="AK20" s="135" t="str">
        <f>AK3</f>
        <v>Budžeta izdevumu prognozes (ES fondi un valsts budžets), EUR</v>
      </c>
      <c r="AL20" s="135"/>
      <c r="AM20" s="135"/>
      <c r="AN20" s="135"/>
      <c r="AO20" s="135"/>
      <c r="AP20" s="130" t="str">
        <f>AP3</f>
        <v>Deklarējamie izdevumi (No EK pieprasāmi ES fondi), kumulatīvi</v>
      </c>
      <c r="AQ20" s="130"/>
      <c r="AR20" s="130"/>
      <c r="AS20" s="130"/>
      <c r="AT20" s="130"/>
    </row>
    <row r="21" spans="1:46" s="8" customFormat="1" ht="74.5" customHeight="1" x14ac:dyDescent="0.35">
      <c r="A21" s="119" t="s">
        <v>0</v>
      </c>
      <c r="B21" s="119" t="s">
        <v>1</v>
      </c>
      <c r="C21" s="119" t="s">
        <v>679</v>
      </c>
      <c r="D21" s="119" t="s">
        <v>2</v>
      </c>
      <c r="E21" s="120" t="s">
        <v>3</v>
      </c>
      <c r="F21" s="120" t="s">
        <v>680</v>
      </c>
      <c r="G21" s="120" t="s">
        <v>681</v>
      </c>
      <c r="H21" s="119" t="s">
        <v>4</v>
      </c>
      <c r="I21" s="119" t="s">
        <v>5</v>
      </c>
      <c r="J21" s="119" t="s">
        <v>6</v>
      </c>
      <c r="K21" s="119" t="s">
        <v>7</v>
      </c>
      <c r="L21" s="67" t="s">
        <v>682</v>
      </c>
      <c r="M21" s="67" t="s">
        <v>8</v>
      </c>
      <c r="N21" s="67" t="s">
        <v>656</v>
      </c>
      <c r="O21" s="68" t="s">
        <v>9</v>
      </c>
      <c r="P21" s="67" t="s">
        <v>683</v>
      </c>
      <c r="Q21" s="67" t="s">
        <v>684</v>
      </c>
      <c r="R21" s="67" t="s">
        <v>685</v>
      </c>
      <c r="S21" s="79" t="s">
        <v>691</v>
      </c>
      <c r="T21" s="79" t="s">
        <v>692</v>
      </c>
      <c r="U21" s="79" t="s">
        <v>693</v>
      </c>
      <c r="V21" s="79" t="s">
        <v>694</v>
      </c>
      <c r="W21" s="79" t="s">
        <v>695</v>
      </c>
      <c r="X21" s="79" t="s">
        <v>696</v>
      </c>
      <c r="Y21" s="79" t="s">
        <v>697</v>
      </c>
      <c r="Z21" s="79" t="s">
        <v>698</v>
      </c>
      <c r="AA21" s="79" t="s">
        <v>699</v>
      </c>
      <c r="AB21" s="79" t="s">
        <v>700</v>
      </c>
      <c r="AC21" s="79" t="s">
        <v>701</v>
      </c>
      <c r="AD21" s="79" t="s">
        <v>702</v>
      </c>
      <c r="AE21" s="2" t="s">
        <v>10</v>
      </c>
      <c r="AF21" s="1" t="s">
        <v>11</v>
      </c>
      <c r="AG21" s="1" t="s">
        <v>12</v>
      </c>
      <c r="AH21" s="1" t="s">
        <v>13</v>
      </c>
      <c r="AI21" s="1" t="s">
        <v>669</v>
      </c>
      <c r="AJ21" s="1" t="s">
        <v>14</v>
      </c>
      <c r="AK21" s="7">
        <v>2026</v>
      </c>
      <c r="AL21" s="7">
        <v>2027</v>
      </c>
      <c r="AM21" s="7">
        <v>2028</v>
      </c>
      <c r="AN21" s="7">
        <v>2029</v>
      </c>
      <c r="AO21" s="7" t="s">
        <v>669</v>
      </c>
      <c r="AP21" s="7">
        <v>2026</v>
      </c>
      <c r="AQ21" s="7">
        <v>2027</v>
      </c>
      <c r="AR21" s="7">
        <v>2028</v>
      </c>
      <c r="AS21" s="7">
        <v>2029</v>
      </c>
      <c r="AT21" s="7" t="s">
        <v>669</v>
      </c>
    </row>
    <row r="22" spans="1:46" s="8" customFormat="1" ht="10.5" customHeight="1" x14ac:dyDescent="0.35">
      <c r="A22" s="119"/>
      <c r="B22" s="119"/>
      <c r="C22" s="119"/>
      <c r="D22" s="119"/>
      <c r="E22" s="120"/>
      <c r="F22" s="120"/>
      <c r="G22" s="120"/>
      <c r="H22" s="119"/>
      <c r="I22" s="119"/>
      <c r="J22" s="119"/>
      <c r="K22" s="119"/>
      <c r="L22" s="69" t="s">
        <v>15</v>
      </c>
      <c r="M22" s="70">
        <f>SUMIF($L$29:$L$243,"ESF+",M$29:M$243)</f>
        <v>626833995</v>
      </c>
      <c r="N22" s="70">
        <f>SUMIF($L$29:$L$243,"ESF+",N$29:N$243)</f>
        <v>0</v>
      </c>
      <c r="O22" s="70">
        <f>SUMIF($L$29:$L$243,"ESF+",O$29:O$243)</f>
        <v>626833995</v>
      </c>
      <c r="P22" s="70">
        <f t="shared" ref="P22:AJ22" si="7">SUMIF($L$29:$L$243,"ESF+",P$29:P$243)</f>
        <v>795102.51</v>
      </c>
      <c r="Q22" s="70">
        <f t="shared" si="7"/>
        <v>12539965.889999999</v>
      </c>
      <c r="R22" s="70">
        <f t="shared" si="7"/>
        <v>52617355.410000019</v>
      </c>
      <c r="S22" s="64">
        <f t="shared" si="7"/>
        <v>1369732.5899999999</v>
      </c>
      <c r="T22" s="9">
        <f t="shared" si="7"/>
        <v>2763573.2499999995</v>
      </c>
      <c r="U22" s="9">
        <f t="shared" si="7"/>
        <v>9399878.8400000017</v>
      </c>
      <c r="V22" s="9">
        <f t="shared" si="7"/>
        <v>2428517.1</v>
      </c>
      <c r="W22" s="9">
        <f t="shared" si="7"/>
        <v>1999982.8299999998</v>
      </c>
      <c r="X22" s="9">
        <f t="shared" si="7"/>
        <v>13705495.770000001</v>
      </c>
      <c r="Y22" s="9">
        <f t="shared" si="7"/>
        <v>3545767.1100000003</v>
      </c>
      <c r="Z22" s="9">
        <f t="shared" si="7"/>
        <v>3998012.8899999992</v>
      </c>
      <c r="AA22" s="9">
        <f t="shared" si="7"/>
        <v>9976403.0899999999</v>
      </c>
      <c r="AB22" s="9">
        <f t="shared" si="7"/>
        <v>11131406.5</v>
      </c>
      <c r="AC22" s="9">
        <f t="shared" si="7"/>
        <v>5951786.8399999999</v>
      </c>
      <c r="AD22" s="9">
        <f t="shared" si="7"/>
        <v>6400404.669999999</v>
      </c>
      <c r="AE22" s="9">
        <f t="shared" si="7"/>
        <v>72670961.480000004</v>
      </c>
      <c r="AF22" s="9">
        <f t="shared" si="7"/>
        <v>151950967.13833338</v>
      </c>
      <c r="AG22" s="9">
        <f t="shared" si="7"/>
        <v>170599223.87033337</v>
      </c>
      <c r="AH22" s="9">
        <f t="shared" si="7"/>
        <v>120954015.3493333</v>
      </c>
      <c r="AI22" s="9">
        <f t="shared" si="7"/>
        <v>44706403.352000006</v>
      </c>
      <c r="AJ22" s="9">
        <f t="shared" si="7"/>
        <v>626833995</v>
      </c>
      <c r="AK22" s="9">
        <f t="shared" ref="AK22:AO22" si="8">SUMIF($L$29:$L$244,"ESF+",AK$29:AK$244)</f>
        <v>83607166.925692931</v>
      </c>
      <c r="AL22" s="9">
        <f t="shared" si="8"/>
        <v>175520107.13223055</v>
      </c>
      <c r="AM22" s="9">
        <f t="shared" si="8"/>
        <v>192436708.17577064</v>
      </c>
      <c r="AN22" s="9">
        <f t="shared" si="8"/>
        <v>131857215.64154044</v>
      </c>
      <c r="AO22" s="9">
        <f t="shared" si="8"/>
        <v>40011140.39873217</v>
      </c>
      <c r="AP22" s="9">
        <f t="shared" ref="AP22:AT22" si="9">SUMIF($L$29:$L$244,"ESF+",AP$29:AP$244)</f>
        <v>115082947.839</v>
      </c>
      <c r="AQ22" s="9">
        <f t="shared" si="9"/>
        <v>242882132.23787493</v>
      </c>
      <c r="AR22" s="9">
        <f t="shared" si="9"/>
        <v>420824124.81438416</v>
      </c>
      <c r="AS22" s="9">
        <f t="shared" si="9"/>
        <v>565518139.18504179</v>
      </c>
      <c r="AT22" s="9">
        <f t="shared" si="9"/>
        <v>639780076.70849979</v>
      </c>
    </row>
    <row r="23" spans="1:46" s="8" customFormat="1" ht="10.5" customHeight="1" x14ac:dyDescent="0.35">
      <c r="A23" s="119"/>
      <c r="B23" s="119"/>
      <c r="C23" s="119"/>
      <c r="D23" s="119"/>
      <c r="E23" s="120"/>
      <c r="F23" s="120"/>
      <c r="G23" s="120"/>
      <c r="H23" s="119"/>
      <c r="I23" s="119"/>
      <c r="J23" s="119"/>
      <c r="K23" s="119"/>
      <c r="L23" s="69" t="s">
        <v>16</v>
      </c>
      <c r="M23" s="70">
        <f>SUMIF($L$29:$L$243,"ERAF",M$29:M$243)</f>
        <v>2576516543</v>
      </c>
      <c r="N23" s="70">
        <f>SUMIF($L$29:$L$243,"ERAF",N$29:N$243)</f>
        <v>89975926</v>
      </c>
      <c r="O23" s="70">
        <f>SUMIF($L$29:$L$243,"ERAF",O$29:O$243)</f>
        <v>2666492469</v>
      </c>
      <c r="P23" s="70">
        <f t="shared" ref="P23:AJ23" si="10">SUMIF($L$29:$L$243,"ERAF",P$29:P$243)</f>
        <v>43259267.519999996</v>
      </c>
      <c r="Q23" s="70">
        <f t="shared" si="10"/>
        <v>75740269.960000023</v>
      </c>
      <c r="R23" s="70">
        <f t="shared" si="10"/>
        <v>399571966.30999994</v>
      </c>
      <c r="S23" s="64">
        <f t="shared" si="10"/>
        <v>16615944.82</v>
      </c>
      <c r="T23" s="9">
        <f t="shared" si="10"/>
        <v>28395791.802200008</v>
      </c>
      <c r="U23" s="9">
        <f t="shared" si="10"/>
        <v>14738923.300000004</v>
      </c>
      <c r="V23" s="9">
        <f t="shared" si="10"/>
        <v>17023366.370000001</v>
      </c>
      <c r="W23" s="9">
        <f t="shared" si="10"/>
        <v>50138008.289999999</v>
      </c>
      <c r="X23" s="9">
        <f t="shared" si="10"/>
        <v>22831632.679999996</v>
      </c>
      <c r="Y23" s="9">
        <f t="shared" si="10"/>
        <v>24734338.119999997</v>
      </c>
      <c r="Z23" s="9">
        <f t="shared" si="10"/>
        <v>23930273.164799996</v>
      </c>
      <c r="AA23" s="9">
        <f t="shared" si="10"/>
        <v>40994010.866500013</v>
      </c>
      <c r="AB23" s="9">
        <f t="shared" si="10"/>
        <v>64354257.876666665</v>
      </c>
      <c r="AC23" s="9">
        <f t="shared" si="10"/>
        <v>28582817</v>
      </c>
      <c r="AD23" s="9">
        <f t="shared" si="10"/>
        <v>36063967.246000007</v>
      </c>
      <c r="AE23" s="9">
        <f t="shared" si="10"/>
        <v>368403331.53616673</v>
      </c>
      <c r="AF23" s="9">
        <f t="shared" si="10"/>
        <v>673440680.5799998</v>
      </c>
      <c r="AG23" s="9">
        <f t="shared" si="10"/>
        <v>560209980.10266685</v>
      </c>
      <c r="AH23" s="9">
        <f t="shared" si="10"/>
        <v>332241300.2901668</v>
      </c>
      <c r="AI23" s="9">
        <f t="shared" si="10"/>
        <v>221876209.81599998</v>
      </c>
      <c r="AJ23" s="9">
        <f t="shared" si="10"/>
        <v>2674743006.1149998</v>
      </c>
      <c r="AK23" s="9">
        <f>SUMIF($L$29:$L$244,"ERAF",AK$29:AK$244)</f>
        <v>430277785.07456964</v>
      </c>
      <c r="AL23" s="9">
        <f t="shared" ref="AL23:AO23" si="11">SUMIF($L$29:$L$244,"ERAF",AL$29:AL$244)</f>
        <v>769565900.14343286</v>
      </c>
      <c r="AM23" s="9">
        <f t="shared" si="11"/>
        <v>641244416.79331958</v>
      </c>
      <c r="AN23" s="9">
        <f t="shared" si="11"/>
        <v>372853974.63479096</v>
      </c>
      <c r="AO23" s="9">
        <f t="shared" si="11"/>
        <v>229621606.13316122</v>
      </c>
      <c r="AP23" s="9">
        <f>SUMIF($L$29:$L$244,"ERAF",AP$29:AP$244)</f>
        <v>742558973.78149998</v>
      </c>
      <c r="AQ23" s="9">
        <f t="shared" ref="AQ23:AT23" si="12">SUMIF($L$29:$L$244,"ERAF",AQ$29:AQ$244)</f>
        <v>1423670963.3332641</v>
      </c>
      <c r="AR23" s="9">
        <f t="shared" si="12"/>
        <v>2139397141.2633381</v>
      </c>
      <c r="AS23" s="9">
        <f t="shared" si="12"/>
        <v>2574516810.5925374</v>
      </c>
      <c r="AT23" s="9">
        <f t="shared" si="12"/>
        <v>2850167095.8606319</v>
      </c>
    </row>
    <row r="24" spans="1:46" s="8" customFormat="1" ht="10.5" customHeight="1" x14ac:dyDescent="0.35">
      <c r="A24" s="119"/>
      <c r="B24" s="119"/>
      <c r="C24" s="119"/>
      <c r="D24" s="119"/>
      <c r="E24" s="120"/>
      <c r="F24" s="120"/>
      <c r="G24" s="120"/>
      <c r="H24" s="119"/>
      <c r="I24" s="119"/>
      <c r="J24" s="119"/>
      <c r="K24" s="119"/>
      <c r="L24" s="69" t="s">
        <v>17</v>
      </c>
      <c r="M24" s="70">
        <f>SUMIF($L$29:$L$243,"KF",M$29:M$243)</f>
        <v>843377352</v>
      </c>
      <c r="N24" s="70">
        <f>SUMIF($L$29:$L$243,"KF",N$29:N$243)</f>
        <v>0</v>
      </c>
      <c r="O24" s="70">
        <f>SUMIF($L$29:$L$243,"KF",O$29:O$243)</f>
        <v>843377352</v>
      </c>
      <c r="P24" s="70">
        <f t="shared" ref="P24:AJ24" si="13">SUMIF($L$29:$L$243,"KF",P$29:P$243)</f>
        <v>0</v>
      </c>
      <c r="Q24" s="70">
        <f t="shared" si="13"/>
        <v>48978804.850000001</v>
      </c>
      <c r="R24" s="70">
        <f t="shared" si="13"/>
        <v>105072610.84000002</v>
      </c>
      <c r="S24" s="64">
        <f t="shared" si="13"/>
        <v>2637875</v>
      </c>
      <c r="T24" s="9">
        <f t="shared" si="13"/>
        <v>1450875.0799999998</v>
      </c>
      <c r="U24" s="9">
        <f t="shared" si="13"/>
        <v>933753.87</v>
      </c>
      <c r="V24" s="9">
        <f t="shared" si="13"/>
        <v>14225700.26</v>
      </c>
      <c r="W24" s="9">
        <f t="shared" si="13"/>
        <v>6081852.3460000008</v>
      </c>
      <c r="X24" s="9">
        <f t="shared" si="13"/>
        <v>3561293.26</v>
      </c>
      <c r="Y24" s="9">
        <f t="shared" si="13"/>
        <v>6625308.6119999997</v>
      </c>
      <c r="Z24" s="9">
        <f t="shared" si="13"/>
        <v>3454392.61</v>
      </c>
      <c r="AA24" s="9">
        <f t="shared" si="13"/>
        <v>6973367.3499999996</v>
      </c>
      <c r="AB24" s="9">
        <f t="shared" si="13"/>
        <v>5808721.2599999998</v>
      </c>
      <c r="AC24" s="9">
        <f t="shared" si="13"/>
        <v>2287635.9159999997</v>
      </c>
      <c r="AD24" s="9">
        <f t="shared" si="13"/>
        <v>18793218.330000002</v>
      </c>
      <c r="AE24" s="9">
        <f t="shared" si="13"/>
        <v>72833993.893999994</v>
      </c>
      <c r="AF24" s="9">
        <f t="shared" si="13"/>
        <v>217873369.24199998</v>
      </c>
      <c r="AG24" s="9">
        <f t="shared" si="13"/>
        <v>178686299.12799999</v>
      </c>
      <c r="AH24" s="9">
        <f t="shared" si="13"/>
        <v>145450679.74199998</v>
      </c>
      <c r="AI24" s="9">
        <f t="shared" si="13"/>
        <v>74481594.30399999</v>
      </c>
      <c r="AJ24" s="9">
        <f t="shared" si="13"/>
        <v>843377352</v>
      </c>
      <c r="AK24" s="9">
        <f t="shared" ref="AK24:AO24" si="14">SUMIF($L$29:$L$244,"KF",AK$29:AK$244)</f>
        <v>85782225.681604654</v>
      </c>
      <c r="AL24" s="9">
        <f t="shared" si="14"/>
        <v>247509734.28091398</v>
      </c>
      <c r="AM24" s="9">
        <f t="shared" si="14"/>
        <v>204111362.42458472</v>
      </c>
      <c r="AN24" s="9">
        <f t="shared" si="14"/>
        <v>164525263.9035874</v>
      </c>
      <c r="AO24" s="9">
        <f t="shared" si="14"/>
        <v>75195195.182838663</v>
      </c>
      <c r="AP24" s="9">
        <f t="shared" ref="AP24:AT24" si="15">SUMIF($L$29:$L$244,"KF",AP$29:AP$244)</f>
        <v>181643755.44500002</v>
      </c>
      <c r="AQ24" s="9">
        <f t="shared" si="15"/>
        <v>428408603.87536252</v>
      </c>
      <c r="AR24" s="9">
        <f t="shared" si="15"/>
        <v>670372968.98687494</v>
      </c>
      <c r="AS24" s="9">
        <f t="shared" si="15"/>
        <v>820865125.00600004</v>
      </c>
      <c r="AT24" s="9">
        <f t="shared" si="15"/>
        <v>902759965.55509996</v>
      </c>
    </row>
    <row r="25" spans="1:46" s="8" customFormat="1" ht="10.5" customHeight="1" x14ac:dyDescent="0.35">
      <c r="A25" s="119"/>
      <c r="B25" s="119"/>
      <c r="C25" s="119"/>
      <c r="D25" s="119"/>
      <c r="E25" s="120"/>
      <c r="F25" s="120"/>
      <c r="G25" s="120"/>
      <c r="H25" s="119"/>
      <c r="I25" s="119"/>
      <c r="J25" s="119"/>
      <c r="K25" s="119"/>
      <c r="L25" s="69" t="s">
        <v>18</v>
      </c>
      <c r="M25" s="70">
        <f>SUMIF($L$29:$L$243,"TPF",M$29:M$243)</f>
        <v>184237327</v>
      </c>
      <c r="N25" s="70">
        <f>SUMIF($L$29:$L$243,"TPF",N$29:N$243)</f>
        <v>0</v>
      </c>
      <c r="O25" s="70">
        <f>SUMIF($L$29:$L$243,"TPF",O$29:O$243)</f>
        <v>184237327</v>
      </c>
      <c r="P25" s="70">
        <f t="shared" ref="P25:AJ25" si="16">SUMIF($L$29:$L$243,"TPF",P$29:P$243)</f>
        <v>0</v>
      </c>
      <c r="Q25" s="70">
        <f t="shared" si="16"/>
        <v>4822663.9000000004</v>
      </c>
      <c r="R25" s="70">
        <f t="shared" si="16"/>
        <v>30065620.060000002</v>
      </c>
      <c r="S25" s="64">
        <f t="shared" si="16"/>
        <v>1912059.36</v>
      </c>
      <c r="T25" s="9">
        <f t="shared" si="16"/>
        <v>600003.73</v>
      </c>
      <c r="U25" s="9">
        <f t="shared" si="16"/>
        <v>1095600.3600000001</v>
      </c>
      <c r="V25" s="9">
        <f t="shared" si="16"/>
        <v>657282.07999999984</v>
      </c>
      <c r="W25" s="9">
        <f t="shared" si="16"/>
        <v>618569.75</v>
      </c>
      <c r="X25" s="9">
        <f t="shared" si="16"/>
        <v>2379679.52</v>
      </c>
      <c r="Y25" s="9">
        <f t="shared" si="16"/>
        <v>1200707.8400000001</v>
      </c>
      <c r="Z25" s="9">
        <f t="shared" si="16"/>
        <v>3484580.51</v>
      </c>
      <c r="AA25" s="9">
        <f t="shared" si="16"/>
        <v>519490.55000000016</v>
      </c>
      <c r="AB25" s="9">
        <f t="shared" si="16"/>
        <v>2686599.38</v>
      </c>
      <c r="AC25" s="9">
        <f t="shared" si="16"/>
        <v>7412598.9499999993</v>
      </c>
      <c r="AD25" s="9">
        <f t="shared" si="16"/>
        <v>5296514.93</v>
      </c>
      <c r="AE25" s="9">
        <f t="shared" si="16"/>
        <v>27863686.960000001</v>
      </c>
      <c r="AF25" s="9">
        <f t="shared" si="16"/>
        <v>36185783.276666664</v>
      </c>
      <c r="AG25" s="9">
        <f t="shared" si="16"/>
        <v>38737877.89966666</v>
      </c>
      <c r="AH25" s="9">
        <f t="shared" si="16"/>
        <v>30488853.169666667</v>
      </c>
      <c r="AI25" s="9">
        <f t="shared" si="16"/>
        <v>16072841.733999999</v>
      </c>
      <c r="AJ25" s="9">
        <f t="shared" si="16"/>
        <v>184237327</v>
      </c>
      <c r="AK25" s="9">
        <f t="shared" ref="AK25:AO25" si="17">SUMIF($L$29:$L$244,"TPF",AK$29:AK$244)</f>
        <v>27963578.141804039</v>
      </c>
      <c r="AL25" s="9">
        <f t="shared" si="17"/>
        <v>38482366.989642195</v>
      </c>
      <c r="AM25" s="9">
        <f t="shared" si="17"/>
        <v>42868814.537152462</v>
      </c>
      <c r="AN25" s="9">
        <f t="shared" si="17"/>
        <v>33207819.303557113</v>
      </c>
      <c r="AO25" s="9">
        <f t="shared" si="17"/>
        <v>17345766.938330203</v>
      </c>
      <c r="AP25" s="9">
        <f t="shared" ref="AP25:AT25" si="18">SUMIF($L$29:$L$244,"TPF",AP$29:AP$244)</f>
        <v>44665070.751000002</v>
      </c>
      <c r="AQ25" s="9">
        <f t="shared" si="18"/>
        <v>83359943.913500011</v>
      </c>
      <c r="AR25" s="9">
        <f t="shared" si="18"/>
        <v>123290963.94827916</v>
      </c>
      <c r="AS25" s="9">
        <f t="shared" si="18"/>
        <v>160110928.48000836</v>
      </c>
      <c r="AT25" s="9">
        <f t="shared" si="18"/>
        <v>186963972.421</v>
      </c>
    </row>
    <row r="26" spans="1:46" s="8" customFormat="1" ht="10.5" customHeight="1" x14ac:dyDescent="0.35">
      <c r="A26" s="119"/>
      <c r="B26" s="119"/>
      <c r="C26" s="119"/>
      <c r="D26" s="119"/>
      <c r="E26" s="120"/>
      <c r="F26" s="120"/>
      <c r="G26" s="120"/>
      <c r="H26" s="119"/>
      <c r="I26" s="119"/>
      <c r="J26" s="119"/>
      <c r="K26" s="119"/>
      <c r="L26" s="69" t="s">
        <v>19</v>
      </c>
      <c r="M26" s="70">
        <f>SUMIF($L$29:$L$243,"TP",M$29:M$243)</f>
        <v>0</v>
      </c>
      <c r="N26" s="70">
        <f>SUMIF($L$29:$L$243,"TP",N$29:N$243)</f>
        <v>0</v>
      </c>
      <c r="O26" s="70">
        <f>SUMIF($L$29:$L$243,"TP",O$29:O$243)</f>
        <v>0</v>
      </c>
      <c r="P26" s="70">
        <f t="shared" ref="P26:AJ26" si="19">SUMIF($L$29:$L$243,"TP",P$29:P$243)</f>
        <v>0</v>
      </c>
      <c r="Q26" s="70">
        <f t="shared" si="19"/>
        <v>0</v>
      </c>
      <c r="R26" s="70">
        <f t="shared" si="19"/>
        <v>0</v>
      </c>
      <c r="S26" s="64">
        <f t="shared" si="19"/>
        <v>0</v>
      </c>
      <c r="T26" s="9">
        <f t="shared" si="19"/>
        <v>0</v>
      </c>
      <c r="U26" s="9">
        <f t="shared" si="19"/>
        <v>0</v>
      </c>
      <c r="V26" s="9">
        <f t="shared" si="19"/>
        <v>0</v>
      </c>
      <c r="W26" s="9">
        <f t="shared" si="19"/>
        <v>0</v>
      </c>
      <c r="X26" s="9">
        <f t="shared" si="19"/>
        <v>0</v>
      </c>
      <c r="Y26" s="9">
        <f t="shared" si="19"/>
        <v>0</v>
      </c>
      <c r="Z26" s="9">
        <f t="shared" si="19"/>
        <v>0</v>
      </c>
      <c r="AA26" s="9">
        <f t="shared" si="19"/>
        <v>0</v>
      </c>
      <c r="AB26" s="9">
        <f t="shared" si="19"/>
        <v>0</v>
      </c>
      <c r="AC26" s="9">
        <f t="shared" si="19"/>
        <v>0</v>
      </c>
      <c r="AD26" s="9">
        <f t="shared" si="19"/>
        <v>0</v>
      </c>
      <c r="AE26" s="9">
        <f t="shared" si="19"/>
        <v>0</v>
      </c>
      <c r="AF26" s="9">
        <f t="shared" si="19"/>
        <v>0</v>
      </c>
      <c r="AG26" s="9">
        <f t="shared" si="19"/>
        <v>0</v>
      </c>
      <c r="AH26" s="9">
        <f t="shared" si="19"/>
        <v>0</v>
      </c>
      <c r="AI26" s="9">
        <f t="shared" si="19"/>
        <v>0</v>
      </c>
      <c r="AJ26" s="9">
        <f t="shared" si="19"/>
        <v>0</v>
      </c>
      <c r="AK26" s="9">
        <f t="shared" ref="AK26:AO26" si="20">SUMIF($L$29:$L$244,"TP",AK$29:AK$244)</f>
        <v>28141145.279999997</v>
      </c>
      <c r="AL26" s="9">
        <f t="shared" si="20"/>
        <v>27345758.700000003</v>
      </c>
      <c r="AM26" s="9">
        <f t="shared" si="20"/>
        <v>30666004.609999999</v>
      </c>
      <c r="AN26" s="9">
        <f t="shared" si="20"/>
        <v>0</v>
      </c>
      <c r="AO26" s="9">
        <f t="shared" si="20"/>
        <v>0</v>
      </c>
      <c r="AP26" s="9">
        <f t="shared" ref="AP26:AT26" si="21">SUMIF($L$29:$L$244,"TP",AP$29:AP$244)</f>
        <v>36920578.712077498</v>
      </c>
      <c r="AQ26" s="9">
        <f t="shared" si="21"/>
        <v>73588381.859603316</v>
      </c>
      <c r="AR26" s="9">
        <f t="shared" si="21"/>
        <v>113402827.71939525</v>
      </c>
      <c r="AS26" s="9">
        <f t="shared" si="21"/>
        <v>139654879.20249084</v>
      </c>
      <c r="AT26" s="9">
        <f t="shared" si="21"/>
        <v>143317712</v>
      </c>
    </row>
    <row r="27" spans="1:46" s="8" customFormat="1" ht="10.5" customHeight="1" x14ac:dyDescent="0.35">
      <c r="A27" s="119"/>
      <c r="B27" s="119"/>
      <c r="C27" s="119"/>
      <c r="D27" s="119"/>
      <c r="E27" s="120"/>
      <c r="F27" s="120"/>
      <c r="G27" s="120"/>
      <c r="H27" s="119"/>
      <c r="I27" s="119"/>
      <c r="J27" s="119"/>
      <c r="K27" s="119"/>
      <c r="L27" s="69" t="s">
        <v>20</v>
      </c>
      <c r="M27" s="70">
        <f>M22+M23+M24+M25+M26</f>
        <v>4230965217</v>
      </c>
      <c r="N27" s="70">
        <f>N22+N23+N24+N25+N26</f>
        <v>89975926</v>
      </c>
      <c r="O27" s="70">
        <f>O22+O23+O24+O25+O26</f>
        <v>4320941143</v>
      </c>
      <c r="P27" s="70">
        <f>P22+P23+P24+P25+P26</f>
        <v>44054370.029999994</v>
      </c>
      <c r="Q27" s="70">
        <f t="shared" ref="Q27:R27" si="22">Q22+Q23+Q24+Q25+Q26</f>
        <v>142081704.60000002</v>
      </c>
      <c r="R27" s="70">
        <f t="shared" si="22"/>
        <v>587327552.61999989</v>
      </c>
      <c r="S27" s="64">
        <f t="shared" ref="S27:Z27" si="23">S22+S23+S24+S25+S26</f>
        <v>22535611.77</v>
      </c>
      <c r="T27" s="9">
        <f t="shared" si="23"/>
        <v>33210243.862200007</v>
      </c>
      <c r="U27" s="9">
        <f t="shared" si="23"/>
        <v>26168156.370000008</v>
      </c>
      <c r="V27" s="9">
        <f t="shared" si="23"/>
        <v>34334865.810000002</v>
      </c>
      <c r="W27" s="9">
        <f t="shared" si="23"/>
        <v>58838413.215999998</v>
      </c>
      <c r="X27" s="9">
        <f t="shared" si="23"/>
        <v>42478101.229999997</v>
      </c>
      <c r="Y27" s="9">
        <f t="shared" si="23"/>
        <v>36106121.681999996</v>
      </c>
      <c r="Z27" s="9">
        <f t="shared" si="23"/>
        <v>34867259.174799994</v>
      </c>
      <c r="AA27" s="9">
        <f t="shared" ref="AA27:AI27" si="24">AA22+AA23+AA24+AA25+AA26</f>
        <v>58463271.856500007</v>
      </c>
      <c r="AB27" s="9">
        <f t="shared" si="24"/>
        <v>83980985.016666666</v>
      </c>
      <c r="AC27" s="9">
        <f t="shared" si="24"/>
        <v>44234838.706</v>
      </c>
      <c r="AD27" s="9">
        <f t="shared" si="24"/>
        <v>66554105.176000006</v>
      </c>
      <c r="AE27" s="9">
        <f t="shared" si="24"/>
        <v>541771973.87016678</v>
      </c>
      <c r="AF27" s="9">
        <f t="shared" si="24"/>
        <v>1079450800.237</v>
      </c>
      <c r="AG27" s="9">
        <f t="shared" si="24"/>
        <v>948233381.00066698</v>
      </c>
      <c r="AH27" s="9">
        <f t="shared" si="24"/>
        <v>629134848.55116665</v>
      </c>
      <c r="AI27" s="9">
        <f t="shared" si="24"/>
        <v>357137049.20600003</v>
      </c>
      <c r="AJ27" s="9">
        <f>AJ22+AJ23+AJ24+AJ25+AJ26</f>
        <v>4329191680.1149998</v>
      </c>
      <c r="AK27" s="9">
        <f t="shared" ref="AK27:AO27" si="25">AK22+AK23+AK24+AK25+AK26</f>
        <v>655771901.10367131</v>
      </c>
      <c r="AL27" s="9">
        <f t="shared" si="25"/>
        <v>1258423867.2462196</v>
      </c>
      <c r="AM27" s="9">
        <f t="shared" si="25"/>
        <v>1111327306.5408273</v>
      </c>
      <c r="AN27" s="9">
        <f t="shared" si="25"/>
        <v>702444273.48347592</v>
      </c>
      <c r="AO27" s="9">
        <f t="shared" si="25"/>
        <v>362173708.65306222</v>
      </c>
      <c r="AP27" s="9">
        <f t="shared" ref="AP27:AS27" si="26">AP22+AP23+AP24+AP25+AP26</f>
        <v>1120871326.5285773</v>
      </c>
      <c r="AQ27" s="9">
        <f t="shared" si="26"/>
        <v>2251910025.219605</v>
      </c>
      <c r="AR27" s="9">
        <f t="shared" si="26"/>
        <v>3467288026.7322717</v>
      </c>
      <c r="AS27" s="9">
        <f t="shared" si="26"/>
        <v>4260665882.4660788</v>
      </c>
      <c r="AT27" s="9">
        <v>4373988822.5452299</v>
      </c>
    </row>
    <row r="28" spans="1:46" s="8" customFormat="1" ht="10.5" customHeight="1" x14ac:dyDescent="0.35">
      <c r="A28" s="66">
        <v>0</v>
      </c>
      <c r="B28" s="66">
        <v>0</v>
      </c>
      <c r="C28" s="66">
        <v>1</v>
      </c>
      <c r="D28" s="66">
        <v>2</v>
      </c>
      <c r="E28" s="66">
        <v>3</v>
      </c>
      <c r="F28" s="66">
        <v>4</v>
      </c>
      <c r="G28" s="66">
        <v>5</v>
      </c>
      <c r="H28" s="66">
        <v>6</v>
      </c>
      <c r="I28" s="66">
        <v>7</v>
      </c>
      <c r="J28" s="66">
        <v>8</v>
      </c>
      <c r="K28" s="66">
        <v>9</v>
      </c>
      <c r="L28" s="66">
        <v>10</v>
      </c>
      <c r="M28" s="66">
        <v>11</v>
      </c>
      <c r="N28" s="66">
        <v>12</v>
      </c>
      <c r="O28" s="66">
        <v>13</v>
      </c>
      <c r="P28" s="66">
        <v>14</v>
      </c>
      <c r="Q28" s="66">
        <v>15</v>
      </c>
      <c r="R28" s="66">
        <v>16</v>
      </c>
      <c r="S28" s="66">
        <v>17</v>
      </c>
      <c r="T28" s="66">
        <v>18</v>
      </c>
      <c r="U28" s="66">
        <v>19</v>
      </c>
      <c r="V28" s="66">
        <v>20</v>
      </c>
      <c r="W28" s="66">
        <v>21</v>
      </c>
      <c r="X28" s="66">
        <v>22</v>
      </c>
      <c r="Y28" s="66">
        <v>23</v>
      </c>
      <c r="Z28" s="66">
        <v>24</v>
      </c>
      <c r="AA28" s="66">
        <v>25</v>
      </c>
      <c r="AB28" s="66">
        <v>26</v>
      </c>
      <c r="AC28" s="66">
        <v>27</v>
      </c>
      <c r="AD28" s="66">
        <v>28</v>
      </c>
      <c r="AE28" s="66">
        <v>29</v>
      </c>
      <c r="AF28" s="66">
        <v>30</v>
      </c>
      <c r="AG28" s="66">
        <v>31</v>
      </c>
      <c r="AH28" s="66">
        <v>32</v>
      </c>
      <c r="AI28" s="66">
        <v>33</v>
      </c>
      <c r="AJ28" s="66">
        <v>34</v>
      </c>
      <c r="AK28" s="66">
        <v>35</v>
      </c>
      <c r="AL28" s="66">
        <v>36</v>
      </c>
      <c r="AM28" s="66">
        <v>37</v>
      </c>
      <c r="AN28" s="66">
        <v>38</v>
      </c>
      <c r="AO28" s="66">
        <v>39</v>
      </c>
      <c r="AP28" s="66">
        <v>40</v>
      </c>
      <c r="AQ28" s="66">
        <v>41</v>
      </c>
      <c r="AR28" s="66">
        <v>42</v>
      </c>
      <c r="AS28" s="66">
        <v>43</v>
      </c>
      <c r="AT28" s="66">
        <v>44</v>
      </c>
    </row>
    <row r="29" spans="1:46" s="12" customFormat="1" ht="31.5" x14ac:dyDescent="0.35">
      <c r="A29" s="10" t="s">
        <v>21</v>
      </c>
      <c r="B29" s="10" t="s">
        <v>21</v>
      </c>
      <c r="C29" s="20">
        <v>1</v>
      </c>
      <c r="D29" s="21" t="s">
        <v>22</v>
      </c>
      <c r="E29" s="22" t="s">
        <v>23</v>
      </c>
      <c r="F29" s="20" t="s">
        <v>24</v>
      </c>
      <c r="G29" s="22" t="s">
        <v>688</v>
      </c>
      <c r="H29" s="20" t="s">
        <v>25</v>
      </c>
      <c r="I29" s="22" t="s">
        <v>26</v>
      </c>
      <c r="J29" s="23" t="s">
        <v>27</v>
      </c>
      <c r="K29" s="24" t="s">
        <v>28</v>
      </c>
      <c r="L29" s="25" t="s">
        <v>16</v>
      </c>
      <c r="M29" s="26">
        <v>12239103</v>
      </c>
      <c r="N29" s="26">
        <v>0</v>
      </c>
      <c r="O29" s="26">
        <v>12239103</v>
      </c>
      <c r="P29" s="27">
        <v>0</v>
      </c>
      <c r="Q29" s="27">
        <v>615114.94999999995</v>
      </c>
      <c r="R29" s="27">
        <v>1122046.56</v>
      </c>
      <c r="S29" s="108">
        <v>0</v>
      </c>
      <c r="T29" s="108">
        <v>0</v>
      </c>
      <c r="U29" s="108">
        <v>0</v>
      </c>
      <c r="V29" s="108">
        <v>0</v>
      </c>
      <c r="W29" s="108">
        <v>0</v>
      </c>
      <c r="X29" s="108">
        <v>449633.48</v>
      </c>
      <c r="Y29" s="108">
        <v>0</v>
      </c>
      <c r="Z29" s="108">
        <v>0</v>
      </c>
      <c r="AA29" s="108">
        <v>0</v>
      </c>
      <c r="AB29" s="108">
        <v>0</v>
      </c>
      <c r="AC29" s="108">
        <v>0</v>
      </c>
      <c r="AD29" s="108">
        <v>471696.83</v>
      </c>
      <c r="AE29" s="27">
        <f>S29+T29+U29+V29+W29+X29+Y29+Z29+AA29+AB29+AC29+AD29</f>
        <v>921330.31</v>
      </c>
      <c r="AF29" s="108">
        <v>2501432.2199999997</v>
      </c>
      <c r="AG29" s="108">
        <v>2158018.3339999998</v>
      </c>
      <c r="AH29" s="108">
        <v>3226786.4139999999</v>
      </c>
      <c r="AI29" s="108">
        <v>1694374.2120000001</v>
      </c>
      <c r="AJ29" s="27">
        <f>P29+Q29+R29+AE29+AF29+AG29+AH29+AI29</f>
        <v>12239102.999999998</v>
      </c>
      <c r="AK29" s="11">
        <v>1083918.0339051767</v>
      </c>
      <c r="AL29" s="11">
        <v>2942861.4954059864</v>
      </c>
      <c r="AM29" s="11">
        <v>2538845.1506828261</v>
      </c>
      <c r="AN29" s="11">
        <v>3796219.3881310769</v>
      </c>
      <c r="AO29" s="11">
        <v>1436994.3818749338</v>
      </c>
      <c r="AP29" s="11">
        <v>2186794.9745</v>
      </c>
      <c r="AQ29" s="11">
        <v>3597034.42</v>
      </c>
      <c r="AR29" s="11">
        <v>6674470.4277999997</v>
      </c>
      <c r="AS29" s="11">
        <v>9901256.909599999</v>
      </c>
      <c r="AT29" s="11">
        <v>12239103.799999999</v>
      </c>
    </row>
    <row r="30" spans="1:46" s="12" customFormat="1" ht="31.5" x14ac:dyDescent="0.35">
      <c r="A30" s="10" t="s">
        <v>29</v>
      </c>
      <c r="B30" s="10" t="s">
        <v>29</v>
      </c>
      <c r="C30" s="28">
        <v>1</v>
      </c>
      <c r="D30" s="29" t="s">
        <v>22</v>
      </c>
      <c r="E30" s="30" t="s">
        <v>23</v>
      </c>
      <c r="F30" s="28" t="s">
        <v>24</v>
      </c>
      <c r="G30" s="30" t="s">
        <v>688</v>
      </c>
      <c r="H30" s="28" t="s">
        <v>30</v>
      </c>
      <c r="I30" s="30" t="s">
        <v>31</v>
      </c>
      <c r="J30" s="31" t="s">
        <v>27</v>
      </c>
      <c r="K30" s="32" t="s">
        <v>28</v>
      </c>
      <c r="L30" s="25" t="s">
        <v>16</v>
      </c>
      <c r="M30" s="26">
        <v>36098377</v>
      </c>
      <c r="N30" s="26">
        <v>0</v>
      </c>
      <c r="O30" s="26">
        <v>36098377</v>
      </c>
      <c r="P30" s="27">
        <v>0</v>
      </c>
      <c r="Q30" s="27">
        <v>0</v>
      </c>
      <c r="R30" s="27">
        <v>2384791.64</v>
      </c>
      <c r="S30" s="108">
        <v>506536.25</v>
      </c>
      <c r="T30" s="108">
        <v>77220.97</v>
      </c>
      <c r="U30" s="108">
        <v>117744.54</v>
      </c>
      <c r="V30" s="108">
        <v>3014655.23</v>
      </c>
      <c r="W30" s="108">
        <v>873651.73</v>
      </c>
      <c r="X30" s="108">
        <v>1321775.3499999999</v>
      </c>
      <c r="Y30" s="108">
        <v>461517.5</v>
      </c>
      <c r="Z30" s="108">
        <v>1026.3800000000001</v>
      </c>
      <c r="AA30" s="108">
        <v>181560.75</v>
      </c>
      <c r="AB30" s="108">
        <v>3723786.94</v>
      </c>
      <c r="AC30" s="108">
        <v>503965</v>
      </c>
      <c r="AD30" s="108">
        <v>633505.72</v>
      </c>
      <c r="AE30" s="27">
        <f t="shared" ref="AE30:AE93" si="27">S30+T30+U30+V30+W30+X30+Y30+Z30+AA30+AB30+AC30+AD30</f>
        <v>11416946.360000001</v>
      </c>
      <c r="AF30" s="108">
        <v>10950660.195</v>
      </c>
      <c r="AG30" s="108">
        <v>5586921.557</v>
      </c>
      <c r="AH30" s="108">
        <v>3732698.9380000001</v>
      </c>
      <c r="AI30" s="108">
        <v>2026358.31</v>
      </c>
      <c r="AJ30" s="27">
        <f>P30+Q30+R30+AE30+AF30+AG30+AH30+AI30</f>
        <v>36098377</v>
      </c>
      <c r="AK30" s="11">
        <v>13113923.802096738</v>
      </c>
      <c r="AL30" s="11">
        <v>12578330.391655076</v>
      </c>
      <c r="AM30" s="11">
        <v>6417343.2436788343</v>
      </c>
      <c r="AN30" s="11">
        <v>4287515.0592456153</v>
      </c>
      <c r="AO30" s="11">
        <v>2261171.5933237374</v>
      </c>
      <c r="AP30" s="11">
        <v>7582142.8509999998</v>
      </c>
      <c r="AQ30" s="11">
        <v>18654378.430675</v>
      </c>
      <c r="AR30" s="11">
        <v>26130246.698212497</v>
      </c>
      <c r="AS30" s="11">
        <v>32022299.298037495</v>
      </c>
      <c r="AT30" s="11">
        <v>36098377.199999996</v>
      </c>
    </row>
    <row r="31" spans="1:46" s="12" customFormat="1" ht="31.5" x14ac:dyDescent="0.35">
      <c r="A31" s="10" t="s">
        <v>32</v>
      </c>
      <c r="B31" s="10" t="s">
        <v>32</v>
      </c>
      <c r="C31" s="28">
        <v>1</v>
      </c>
      <c r="D31" s="29" t="s">
        <v>22</v>
      </c>
      <c r="E31" s="30" t="s">
        <v>23</v>
      </c>
      <c r="F31" s="28" t="s">
        <v>24</v>
      </c>
      <c r="G31" s="30" t="s">
        <v>688</v>
      </c>
      <c r="H31" s="28" t="s">
        <v>33</v>
      </c>
      <c r="I31" s="30" t="s">
        <v>34</v>
      </c>
      <c r="J31" s="31">
        <v>1</v>
      </c>
      <c r="K31" s="32" t="s">
        <v>28</v>
      </c>
      <c r="L31" s="25" t="s">
        <v>16</v>
      </c>
      <c r="M31" s="26">
        <v>28764290</v>
      </c>
      <c r="N31" s="26">
        <v>0</v>
      </c>
      <c r="O31" s="26">
        <v>28764290</v>
      </c>
      <c r="P31" s="27">
        <v>0</v>
      </c>
      <c r="Q31" s="27">
        <v>0</v>
      </c>
      <c r="R31" s="27">
        <v>5296697.58</v>
      </c>
      <c r="S31" s="108">
        <v>619202.49000000011</v>
      </c>
      <c r="T31" s="108">
        <v>629497.23999999987</v>
      </c>
      <c r="U31" s="108">
        <v>756681.36</v>
      </c>
      <c r="V31" s="108">
        <v>688346.65</v>
      </c>
      <c r="W31" s="108">
        <v>813004.51</v>
      </c>
      <c r="X31" s="108">
        <v>689225.37</v>
      </c>
      <c r="Y31" s="108">
        <v>691074.46</v>
      </c>
      <c r="Z31" s="108">
        <v>705755.61999999988</v>
      </c>
      <c r="AA31" s="108">
        <v>561769.69999999995</v>
      </c>
      <c r="AB31" s="108">
        <v>681056.51</v>
      </c>
      <c r="AC31" s="108">
        <v>961873.15</v>
      </c>
      <c r="AD31" s="108">
        <v>535460.91000000015</v>
      </c>
      <c r="AE31" s="27">
        <f t="shared" si="27"/>
        <v>8332947.9700000007</v>
      </c>
      <c r="AF31" s="108">
        <v>8353888.1009999989</v>
      </c>
      <c r="AG31" s="108">
        <v>5957846.5250000004</v>
      </c>
      <c r="AH31" s="108">
        <v>822908.89400000009</v>
      </c>
      <c r="AI31" s="108">
        <v>0.93</v>
      </c>
      <c r="AJ31" s="27">
        <f t="shared" ref="AJ31:AJ93" si="28">P31+Q31+R31+AE31+AF31+AG31+AH31+AI31</f>
        <v>28764290</v>
      </c>
      <c r="AK31" s="11">
        <v>9558369.1402461641</v>
      </c>
      <c r="AL31" s="11">
        <v>9582388.6712289192</v>
      </c>
      <c r="AM31" s="11">
        <v>6833991.5923995441</v>
      </c>
      <c r="AN31" s="11">
        <v>943923.68774669094</v>
      </c>
      <c r="AO31" s="11">
        <v>1.0667633270280616</v>
      </c>
      <c r="AP31" s="11">
        <v>8185426.772499999</v>
      </c>
      <c r="AQ31" s="11">
        <v>18996913.684534997</v>
      </c>
      <c r="AR31" s="11">
        <v>29766035.282937497</v>
      </c>
      <c r="AS31" s="11">
        <v>32135018.450999998</v>
      </c>
      <c r="AT31" s="11">
        <v>32135019.381000001</v>
      </c>
    </row>
    <row r="32" spans="1:46" s="12" customFormat="1" ht="31.5" x14ac:dyDescent="0.35">
      <c r="A32" s="10" t="s">
        <v>35</v>
      </c>
      <c r="B32" s="10" t="s">
        <v>35</v>
      </c>
      <c r="C32" s="28">
        <v>1</v>
      </c>
      <c r="D32" s="29" t="s">
        <v>22</v>
      </c>
      <c r="E32" s="30" t="s">
        <v>23</v>
      </c>
      <c r="F32" s="28" t="s">
        <v>24</v>
      </c>
      <c r="G32" s="30" t="s">
        <v>688</v>
      </c>
      <c r="H32" s="28" t="s">
        <v>33</v>
      </c>
      <c r="I32" s="30" t="s">
        <v>34</v>
      </c>
      <c r="J32" s="31">
        <v>2</v>
      </c>
      <c r="K32" s="32" t="s">
        <v>28</v>
      </c>
      <c r="L32" s="25" t="s">
        <v>16</v>
      </c>
      <c r="M32" s="26">
        <v>24372119</v>
      </c>
      <c r="N32" s="26">
        <v>0</v>
      </c>
      <c r="O32" s="26">
        <v>24372119</v>
      </c>
      <c r="P32" s="27">
        <v>0</v>
      </c>
      <c r="Q32" s="27">
        <v>0</v>
      </c>
      <c r="R32" s="27">
        <v>0</v>
      </c>
      <c r="S32" s="108">
        <v>0</v>
      </c>
      <c r="T32" s="108">
        <v>0</v>
      </c>
      <c r="U32" s="108">
        <v>0</v>
      </c>
      <c r="V32" s="108">
        <v>0</v>
      </c>
      <c r="W32" s="108">
        <v>0</v>
      </c>
      <c r="X32" s="108">
        <v>0</v>
      </c>
      <c r="Y32" s="108">
        <v>0</v>
      </c>
      <c r="Z32" s="108">
        <v>0</v>
      </c>
      <c r="AA32" s="108">
        <v>0</v>
      </c>
      <c r="AB32" s="108">
        <v>0</v>
      </c>
      <c r="AC32" s="108">
        <v>0</v>
      </c>
      <c r="AD32" s="108">
        <v>0</v>
      </c>
      <c r="AE32" s="27">
        <f t="shared" si="27"/>
        <v>0</v>
      </c>
      <c r="AF32" s="108">
        <v>4996284.4000000004</v>
      </c>
      <c r="AG32" s="108">
        <v>9078614.3299999982</v>
      </c>
      <c r="AH32" s="108">
        <v>10297220.269999998</v>
      </c>
      <c r="AI32" s="108">
        <v>0</v>
      </c>
      <c r="AJ32" s="27">
        <f t="shared" si="28"/>
        <v>24372118.999999996</v>
      </c>
      <c r="AK32" s="11">
        <v>0</v>
      </c>
      <c r="AL32" s="11">
        <v>5874504.4008788737</v>
      </c>
      <c r="AM32" s="11">
        <v>10674404.330439433</v>
      </c>
      <c r="AN32" s="11">
        <v>12107210.268681686</v>
      </c>
      <c r="AO32" s="11">
        <v>0</v>
      </c>
      <c r="AP32" s="11">
        <v>0</v>
      </c>
      <c r="AQ32" s="11">
        <v>4996284.4000000004</v>
      </c>
      <c r="AR32" s="11">
        <v>14074898.73</v>
      </c>
      <c r="AS32" s="11">
        <v>23153513.059999999</v>
      </c>
      <c r="AT32" s="11">
        <v>24372119</v>
      </c>
    </row>
    <row r="33" spans="1:46" s="12" customFormat="1" ht="42" x14ac:dyDescent="0.35">
      <c r="A33" s="10" t="s">
        <v>36</v>
      </c>
      <c r="B33" s="10" t="s">
        <v>36</v>
      </c>
      <c r="C33" s="28">
        <v>1</v>
      </c>
      <c r="D33" s="29" t="s">
        <v>22</v>
      </c>
      <c r="E33" s="30" t="s">
        <v>23</v>
      </c>
      <c r="F33" s="28" t="s">
        <v>24</v>
      </c>
      <c r="G33" s="30" t="s">
        <v>688</v>
      </c>
      <c r="H33" s="28" t="s">
        <v>37</v>
      </c>
      <c r="I33" s="30" t="s">
        <v>38</v>
      </c>
      <c r="J33" s="31">
        <v>1</v>
      </c>
      <c r="K33" s="32" t="s">
        <v>28</v>
      </c>
      <c r="L33" s="25" t="s">
        <v>16</v>
      </c>
      <c r="M33" s="26">
        <v>12200257</v>
      </c>
      <c r="N33" s="26">
        <v>0</v>
      </c>
      <c r="O33" s="26">
        <v>12200257</v>
      </c>
      <c r="P33" s="27">
        <v>0</v>
      </c>
      <c r="Q33" s="27">
        <v>355530.72</v>
      </c>
      <c r="R33" s="27">
        <v>4882709.25</v>
      </c>
      <c r="S33" s="108">
        <v>0</v>
      </c>
      <c r="T33" s="108">
        <v>218876.28</v>
      </c>
      <c r="U33" s="108">
        <v>0</v>
      </c>
      <c r="V33" s="108">
        <v>0</v>
      </c>
      <c r="W33" s="108">
        <v>0</v>
      </c>
      <c r="X33" s="108">
        <v>0</v>
      </c>
      <c r="Y33" s="108">
        <v>0</v>
      </c>
      <c r="Z33" s="108">
        <v>293784.55</v>
      </c>
      <c r="AA33" s="108">
        <v>0</v>
      </c>
      <c r="AB33" s="108">
        <v>0</v>
      </c>
      <c r="AC33" s="108">
        <v>0</v>
      </c>
      <c r="AD33" s="108">
        <v>0</v>
      </c>
      <c r="AE33" s="27">
        <f t="shared" si="27"/>
        <v>512660.82999999996</v>
      </c>
      <c r="AF33" s="108">
        <v>1065634.17</v>
      </c>
      <c r="AG33" s="108">
        <v>1769363.831</v>
      </c>
      <c r="AH33" s="108">
        <v>2388571.4010000001</v>
      </c>
      <c r="AI33" s="108">
        <v>1225786.798</v>
      </c>
      <c r="AJ33" s="27">
        <f t="shared" si="28"/>
        <v>12200257</v>
      </c>
      <c r="AK33" s="11">
        <v>603130.40800964436</v>
      </c>
      <c r="AL33" s="11">
        <v>1253687.2999271636</v>
      </c>
      <c r="AM33" s="11">
        <v>2081604.575306714</v>
      </c>
      <c r="AN33" s="11">
        <v>2810084.0933084316</v>
      </c>
      <c r="AO33" s="11">
        <v>1224319.9334480483</v>
      </c>
      <c r="AP33" s="11">
        <v>5750900.7939999998</v>
      </c>
      <c r="AQ33" s="11">
        <v>6816534.9649999999</v>
      </c>
      <c r="AR33" s="11">
        <v>8585898.8214499988</v>
      </c>
      <c r="AS33" s="11">
        <v>10974470.252899999</v>
      </c>
      <c r="AT33" s="11">
        <v>12200257.399999999</v>
      </c>
    </row>
    <row r="34" spans="1:46" s="12" customFormat="1" ht="42" x14ac:dyDescent="0.35">
      <c r="A34" s="10" t="s">
        <v>39</v>
      </c>
      <c r="B34" s="10" t="s">
        <v>39</v>
      </c>
      <c r="C34" s="28">
        <v>1</v>
      </c>
      <c r="D34" s="29" t="s">
        <v>22</v>
      </c>
      <c r="E34" s="30" t="s">
        <v>23</v>
      </c>
      <c r="F34" s="28" t="s">
        <v>24</v>
      </c>
      <c r="G34" s="30" t="s">
        <v>688</v>
      </c>
      <c r="H34" s="28" t="s">
        <v>37</v>
      </c>
      <c r="I34" s="30" t="s">
        <v>38</v>
      </c>
      <c r="J34" s="31">
        <v>2</v>
      </c>
      <c r="K34" s="32" t="s">
        <v>28</v>
      </c>
      <c r="L34" s="25" t="s">
        <v>16</v>
      </c>
      <c r="M34" s="26">
        <v>20114979</v>
      </c>
      <c r="N34" s="26">
        <v>0</v>
      </c>
      <c r="O34" s="26">
        <v>20114979</v>
      </c>
      <c r="P34" s="27">
        <v>0</v>
      </c>
      <c r="Q34" s="27">
        <v>42500</v>
      </c>
      <c r="R34" s="27">
        <v>1381273.75</v>
      </c>
      <c r="S34" s="108">
        <v>0</v>
      </c>
      <c r="T34" s="108">
        <v>214114.27999999997</v>
      </c>
      <c r="U34" s="108">
        <v>0</v>
      </c>
      <c r="V34" s="108">
        <v>149812.5</v>
      </c>
      <c r="W34" s="108">
        <v>211283.08000000002</v>
      </c>
      <c r="X34" s="108">
        <v>75161.25</v>
      </c>
      <c r="Y34" s="108">
        <v>145935.53</v>
      </c>
      <c r="Z34" s="108">
        <v>127500</v>
      </c>
      <c r="AA34" s="108">
        <v>9409.01</v>
      </c>
      <c r="AB34" s="108">
        <v>261375</v>
      </c>
      <c r="AC34" s="108">
        <v>252267.86</v>
      </c>
      <c r="AD34" s="108">
        <v>197013.49</v>
      </c>
      <c r="AE34" s="27">
        <f t="shared" si="27"/>
        <v>1643871.9999999998</v>
      </c>
      <c r="AF34" s="108">
        <v>4756304.9819999998</v>
      </c>
      <c r="AG34" s="108">
        <v>6006967.7970000003</v>
      </c>
      <c r="AH34" s="108">
        <v>4660546.0270000007</v>
      </c>
      <c r="AI34" s="108">
        <v>1623514.4440000001</v>
      </c>
      <c r="AJ34" s="27">
        <f t="shared" si="28"/>
        <v>20114979</v>
      </c>
      <c r="AK34" s="11">
        <v>1933967.126125461</v>
      </c>
      <c r="AL34" s="11">
        <v>5595653.1147283688</v>
      </c>
      <c r="AM34" s="11">
        <v>7067021.183578942</v>
      </c>
      <c r="AN34" s="11">
        <v>5482995.5166902458</v>
      </c>
      <c r="AO34" s="11">
        <v>1910017.0594096477</v>
      </c>
      <c r="AP34" s="11">
        <v>1611301.7774999999</v>
      </c>
      <c r="AQ34" s="11">
        <v>3603779.2766749999</v>
      </c>
      <c r="AR34" s="11">
        <v>11160010.929399999</v>
      </c>
      <c r="AS34" s="11">
        <v>17240288.798</v>
      </c>
      <c r="AT34" s="11">
        <v>20114979.015500002</v>
      </c>
    </row>
    <row r="35" spans="1:46" s="12" customFormat="1" ht="42" x14ac:dyDescent="0.35">
      <c r="A35" s="10" t="s">
        <v>40</v>
      </c>
      <c r="B35" s="10" t="s">
        <v>40</v>
      </c>
      <c r="C35" s="28">
        <v>1</v>
      </c>
      <c r="D35" s="29" t="s">
        <v>22</v>
      </c>
      <c r="E35" s="30" t="s">
        <v>23</v>
      </c>
      <c r="F35" s="28" t="s">
        <v>24</v>
      </c>
      <c r="G35" s="30" t="s">
        <v>688</v>
      </c>
      <c r="H35" s="28" t="s">
        <v>37</v>
      </c>
      <c r="I35" s="30" t="s">
        <v>38</v>
      </c>
      <c r="J35" s="31">
        <v>3</v>
      </c>
      <c r="K35" s="32" t="s">
        <v>28</v>
      </c>
      <c r="L35" s="25" t="s">
        <v>16</v>
      </c>
      <c r="M35" s="26">
        <v>13413000</v>
      </c>
      <c r="N35" s="26">
        <v>0</v>
      </c>
      <c r="O35" s="26">
        <v>13413000</v>
      </c>
      <c r="P35" s="27">
        <v>0</v>
      </c>
      <c r="Q35" s="27">
        <v>0</v>
      </c>
      <c r="R35" s="27">
        <v>1659922.63</v>
      </c>
      <c r="S35" s="108">
        <v>0</v>
      </c>
      <c r="T35" s="108">
        <v>32725</v>
      </c>
      <c r="U35" s="108">
        <v>57827.009999999995</v>
      </c>
      <c r="V35" s="108">
        <v>256261.23</v>
      </c>
      <c r="W35" s="108">
        <v>292550.13</v>
      </c>
      <c r="X35" s="108">
        <v>15172.5</v>
      </c>
      <c r="Y35" s="108">
        <v>56100</v>
      </c>
      <c r="Z35" s="108">
        <v>31237.5</v>
      </c>
      <c r="AA35" s="108">
        <v>59063.67</v>
      </c>
      <c r="AB35" s="108">
        <v>427791.19</v>
      </c>
      <c r="AC35" s="108">
        <v>250357.74</v>
      </c>
      <c r="AD35" s="108">
        <v>29218.27</v>
      </c>
      <c r="AE35" s="27">
        <f t="shared" si="27"/>
        <v>1508304.24</v>
      </c>
      <c r="AF35" s="108">
        <v>1912705.41</v>
      </c>
      <c r="AG35" s="108">
        <v>3000248.1599999997</v>
      </c>
      <c r="AH35" s="108">
        <v>2945025.6899999995</v>
      </c>
      <c r="AI35" s="108">
        <v>2386793.8700000006</v>
      </c>
      <c r="AJ35" s="27">
        <f t="shared" si="28"/>
        <v>13413000</v>
      </c>
      <c r="AK35" s="11">
        <v>1774475.5764705883</v>
      </c>
      <c r="AL35" s="11">
        <v>2250241.6588235293</v>
      </c>
      <c r="AM35" s="11">
        <v>3529703.7176470584</v>
      </c>
      <c r="AN35" s="11">
        <v>3464736.1058823522</v>
      </c>
      <c r="AO35" s="11">
        <v>2807992.7711764723</v>
      </c>
      <c r="AP35" s="11">
        <v>2818912.7914999998</v>
      </c>
      <c r="AQ35" s="11">
        <v>4751629.88</v>
      </c>
      <c r="AR35" s="11">
        <v>7500266.6031249994</v>
      </c>
      <c r="AS35" s="11">
        <v>10939758.975024998</v>
      </c>
      <c r="AT35" s="11">
        <v>13412999.999999998</v>
      </c>
    </row>
    <row r="36" spans="1:46" s="12" customFormat="1" ht="31.5" x14ac:dyDescent="0.35">
      <c r="A36" s="10" t="s">
        <v>41</v>
      </c>
      <c r="B36" s="10" t="s">
        <v>41</v>
      </c>
      <c r="C36" s="28">
        <v>1</v>
      </c>
      <c r="D36" s="29" t="s">
        <v>22</v>
      </c>
      <c r="E36" s="30" t="s">
        <v>23</v>
      </c>
      <c r="F36" s="28" t="s">
        <v>24</v>
      </c>
      <c r="G36" s="30" t="s">
        <v>688</v>
      </c>
      <c r="H36" s="28" t="s">
        <v>42</v>
      </c>
      <c r="I36" s="30" t="s">
        <v>43</v>
      </c>
      <c r="J36" s="31" t="s">
        <v>27</v>
      </c>
      <c r="K36" s="32" t="s">
        <v>28</v>
      </c>
      <c r="L36" s="25" t="s">
        <v>16</v>
      </c>
      <c r="M36" s="26">
        <v>18487501</v>
      </c>
      <c r="N36" s="26">
        <v>0</v>
      </c>
      <c r="O36" s="26">
        <v>18487501</v>
      </c>
      <c r="P36" s="27">
        <v>0</v>
      </c>
      <c r="Q36" s="27">
        <v>0</v>
      </c>
      <c r="R36" s="27">
        <v>0</v>
      </c>
      <c r="S36" s="108">
        <v>0</v>
      </c>
      <c r="T36" s="108">
        <v>0</v>
      </c>
      <c r="U36" s="108">
        <v>0</v>
      </c>
      <c r="V36" s="108">
        <v>0</v>
      </c>
      <c r="W36" s="108">
        <v>0</v>
      </c>
      <c r="X36" s="108">
        <v>353118</v>
      </c>
      <c r="Y36" s="108">
        <v>0</v>
      </c>
      <c r="Z36" s="108">
        <v>0</v>
      </c>
      <c r="AA36" s="108">
        <v>353354</v>
      </c>
      <c r="AB36" s="108">
        <v>0</v>
      </c>
      <c r="AC36" s="108">
        <v>571257</v>
      </c>
      <c r="AD36" s="108">
        <v>0</v>
      </c>
      <c r="AE36" s="27">
        <f t="shared" si="27"/>
        <v>1277729</v>
      </c>
      <c r="AF36" s="108">
        <v>6671896</v>
      </c>
      <c r="AG36" s="108">
        <v>4991625</v>
      </c>
      <c r="AH36" s="108">
        <v>3697500</v>
      </c>
      <c r="AI36" s="108">
        <v>1848751</v>
      </c>
      <c r="AJ36" s="27">
        <f t="shared" si="28"/>
        <v>18487501</v>
      </c>
      <c r="AK36" s="11">
        <v>1503210.6451519867</v>
      </c>
      <c r="AL36" s="11">
        <v>7849289.7089656414</v>
      </c>
      <c r="AM36" s="11">
        <v>5872500.2223529294</v>
      </c>
      <c r="AN36" s="11">
        <v>4350000.1647058735</v>
      </c>
      <c r="AO36" s="11">
        <v>1759290.2588235699</v>
      </c>
      <c r="AP36" s="11">
        <v>0</v>
      </c>
      <c r="AQ36" s="11">
        <v>1277729</v>
      </c>
      <c r="AR36" s="11">
        <v>10353000</v>
      </c>
      <c r="AS36" s="11">
        <v>14974875</v>
      </c>
      <c r="AT36" s="11">
        <v>18487501</v>
      </c>
    </row>
    <row r="37" spans="1:46" s="12" customFormat="1" ht="31.5" x14ac:dyDescent="0.35">
      <c r="A37" s="10" t="s">
        <v>44</v>
      </c>
      <c r="B37" s="10" t="s">
        <v>44</v>
      </c>
      <c r="C37" s="28">
        <v>1</v>
      </c>
      <c r="D37" s="29" t="s">
        <v>22</v>
      </c>
      <c r="E37" s="30" t="s">
        <v>23</v>
      </c>
      <c r="F37" s="28" t="s">
        <v>24</v>
      </c>
      <c r="G37" s="30" t="s">
        <v>688</v>
      </c>
      <c r="H37" s="28" t="s">
        <v>45</v>
      </c>
      <c r="I37" s="30" t="s">
        <v>46</v>
      </c>
      <c r="J37" s="31" t="s">
        <v>27</v>
      </c>
      <c r="K37" s="32" t="s">
        <v>28</v>
      </c>
      <c r="L37" s="25" t="s">
        <v>16</v>
      </c>
      <c r="M37" s="26">
        <v>9134591</v>
      </c>
      <c r="N37" s="26">
        <v>0</v>
      </c>
      <c r="O37" s="26">
        <v>9134591</v>
      </c>
      <c r="P37" s="27">
        <v>0</v>
      </c>
      <c r="Q37" s="27">
        <v>0</v>
      </c>
      <c r="R37" s="27">
        <v>357254.07</v>
      </c>
      <c r="S37" s="108">
        <v>105857</v>
      </c>
      <c r="T37" s="108">
        <v>207455.89</v>
      </c>
      <c r="U37" s="108">
        <v>41983.19</v>
      </c>
      <c r="V37" s="108">
        <v>0</v>
      </c>
      <c r="W37" s="108">
        <v>196529.76</v>
      </c>
      <c r="X37" s="108">
        <v>0</v>
      </c>
      <c r="Y37" s="108">
        <v>247548.95</v>
      </c>
      <c r="Z37" s="108">
        <v>223805.39</v>
      </c>
      <c r="AA37" s="108">
        <v>0</v>
      </c>
      <c r="AB37" s="108">
        <v>55195.71</v>
      </c>
      <c r="AC37" s="108">
        <v>262056.44999999998</v>
      </c>
      <c r="AD37" s="108">
        <v>0</v>
      </c>
      <c r="AE37" s="27">
        <f t="shared" si="27"/>
        <v>1340432.3400000001</v>
      </c>
      <c r="AF37" s="108">
        <v>2164850.9619999998</v>
      </c>
      <c r="AG37" s="108">
        <v>2411964.7290000003</v>
      </c>
      <c r="AH37" s="108">
        <v>2156028.2229999998</v>
      </c>
      <c r="AI37" s="108">
        <v>704060.67599999998</v>
      </c>
      <c r="AJ37" s="27">
        <f t="shared" si="28"/>
        <v>9134591</v>
      </c>
      <c r="AK37" s="11">
        <v>1414995.7929876123</v>
      </c>
      <c r="AL37" s="11">
        <v>2285273.8719174624</v>
      </c>
      <c r="AM37" s="11">
        <v>2546133.6932302802</v>
      </c>
      <c r="AN37" s="11">
        <v>2275960.3555279463</v>
      </c>
      <c r="AO37" s="11">
        <v>743067.2163366992</v>
      </c>
      <c r="AP37" s="11">
        <v>712328.46649999998</v>
      </c>
      <c r="AQ37" s="11">
        <v>2783232.7423000005</v>
      </c>
      <c r="AR37" s="11">
        <v>5300137.9182250006</v>
      </c>
      <c r="AS37" s="11">
        <v>7846278.1102250004</v>
      </c>
      <c r="AT37" s="11">
        <v>8980120.9830000009</v>
      </c>
    </row>
    <row r="38" spans="1:46" s="12" customFormat="1" ht="31.5" x14ac:dyDescent="0.35">
      <c r="A38" s="10" t="s">
        <v>47</v>
      </c>
      <c r="B38" s="10" t="s">
        <v>47</v>
      </c>
      <c r="C38" s="28">
        <v>1</v>
      </c>
      <c r="D38" s="29" t="s">
        <v>22</v>
      </c>
      <c r="E38" s="30" t="s">
        <v>23</v>
      </c>
      <c r="F38" s="28" t="s">
        <v>24</v>
      </c>
      <c r="G38" s="30" t="s">
        <v>688</v>
      </c>
      <c r="H38" s="28" t="s">
        <v>48</v>
      </c>
      <c r="I38" s="30" t="s">
        <v>49</v>
      </c>
      <c r="J38" s="31" t="s">
        <v>27</v>
      </c>
      <c r="K38" s="32" t="s">
        <v>28</v>
      </c>
      <c r="L38" s="25" t="s">
        <v>16</v>
      </c>
      <c r="M38" s="26">
        <v>17173230</v>
      </c>
      <c r="N38" s="26">
        <v>0</v>
      </c>
      <c r="O38" s="26">
        <v>17173230</v>
      </c>
      <c r="P38" s="27">
        <v>0</v>
      </c>
      <c r="Q38" s="27">
        <v>0</v>
      </c>
      <c r="R38" s="27">
        <v>1049927.5899999999</v>
      </c>
      <c r="S38" s="108">
        <v>402143.82</v>
      </c>
      <c r="T38" s="108">
        <v>22634.44</v>
      </c>
      <c r="U38" s="108">
        <v>184720.73</v>
      </c>
      <c r="V38" s="108">
        <v>207173.99000000002</v>
      </c>
      <c r="W38" s="108">
        <v>213055.69</v>
      </c>
      <c r="X38" s="108">
        <v>234155.92</v>
      </c>
      <c r="Y38" s="108">
        <v>260964.97999999998</v>
      </c>
      <c r="Z38" s="108">
        <v>22634.44</v>
      </c>
      <c r="AA38" s="108">
        <v>254424.06999999998</v>
      </c>
      <c r="AB38" s="108">
        <v>264071.14</v>
      </c>
      <c r="AC38" s="108">
        <v>22634.44</v>
      </c>
      <c r="AD38" s="108">
        <v>285254.17</v>
      </c>
      <c r="AE38" s="27">
        <f t="shared" si="27"/>
        <v>2373867.8299999996</v>
      </c>
      <c r="AF38" s="108">
        <v>3704460.0900000003</v>
      </c>
      <c r="AG38" s="108">
        <v>4349550.0719999997</v>
      </c>
      <c r="AH38" s="108">
        <v>3595416.7319999994</v>
      </c>
      <c r="AI38" s="108">
        <v>2100007.6859999998</v>
      </c>
      <c r="AJ38" s="27">
        <f t="shared" si="28"/>
        <v>17173229.999999996</v>
      </c>
      <c r="AK38" s="11">
        <v>2792785.682352941</v>
      </c>
      <c r="AL38" s="11">
        <v>4358188.3411764707</v>
      </c>
      <c r="AM38" s="11">
        <v>5117117.7317647059</v>
      </c>
      <c r="AN38" s="11">
        <v>4229902.0376470583</v>
      </c>
      <c r="AO38" s="11">
        <v>2470597.2670588233</v>
      </c>
      <c r="AP38" s="11">
        <v>1866320.8599999999</v>
      </c>
      <c r="AQ38" s="11">
        <v>4442838.2079999996</v>
      </c>
      <c r="AR38" s="11">
        <v>8888039.7656124979</v>
      </c>
      <c r="AS38" s="11">
        <v>13352324.566337498</v>
      </c>
      <c r="AT38" s="11">
        <v>17173230.009499997</v>
      </c>
    </row>
    <row r="39" spans="1:46" s="12" customFormat="1" ht="31.5" x14ac:dyDescent="0.35">
      <c r="A39" s="10" t="s">
        <v>50</v>
      </c>
      <c r="B39" s="10" t="s">
        <v>50</v>
      </c>
      <c r="C39" s="28">
        <v>1</v>
      </c>
      <c r="D39" s="29" t="s">
        <v>22</v>
      </c>
      <c r="E39" s="30" t="s">
        <v>23</v>
      </c>
      <c r="F39" s="28" t="s">
        <v>24</v>
      </c>
      <c r="G39" s="30" t="s">
        <v>688</v>
      </c>
      <c r="H39" s="28" t="s">
        <v>51</v>
      </c>
      <c r="I39" s="30" t="s">
        <v>52</v>
      </c>
      <c r="J39" s="31" t="s">
        <v>27</v>
      </c>
      <c r="K39" s="32" t="s">
        <v>28</v>
      </c>
      <c r="L39" s="25" t="s">
        <v>16</v>
      </c>
      <c r="M39" s="26">
        <v>43256500</v>
      </c>
      <c r="N39" s="26">
        <v>0</v>
      </c>
      <c r="O39" s="26">
        <v>43256500</v>
      </c>
      <c r="P39" s="27">
        <v>0</v>
      </c>
      <c r="Q39" s="27">
        <v>208815.56</v>
      </c>
      <c r="R39" s="27">
        <v>1382711.3199999998</v>
      </c>
      <c r="S39" s="108">
        <v>0</v>
      </c>
      <c r="T39" s="108">
        <v>0</v>
      </c>
      <c r="U39" s="108">
        <v>567375</v>
      </c>
      <c r="V39" s="108">
        <v>0</v>
      </c>
      <c r="W39" s="108">
        <v>0</v>
      </c>
      <c r="X39" s="108">
        <v>0</v>
      </c>
      <c r="Y39" s="108">
        <v>0</v>
      </c>
      <c r="Z39" s="108">
        <v>0</v>
      </c>
      <c r="AA39" s="108">
        <v>1711921.46</v>
      </c>
      <c r="AB39" s="108">
        <v>0</v>
      </c>
      <c r="AC39" s="108">
        <v>1474986.75</v>
      </c>
      <c r="AD39" s="108">
        <v>0</v>
      </c>
      <c r="AE39" s="27">
        <f t="shared" si="27"/>
        <v>3754283.21</v>
      </c>
      <c r="AF39" s="108">
        <v>5717642.25</v>
      </c>
      <c r="AG39" s="108">
        <v>9906353.409</v>
      </c>
      <c r="AH39" s="108">
        <v>9906353.409</v>
      </c>
      <c r="AI39" s="108">
        <v>12380340.842000002</v>
      </c>
      <c r="AJ39" s="27">
        <f t="shared" si="28"/>
        <v>43256500</v>
      </c>
      <c r="AK39" s="11">
        <v>4254657.8672680799</v>
      </c>
      <c r="AL39" s="11">
        <v>6479695.3827004619</v>
      </c>
      <c r="AM39" s="11">
        <v>11226682.19469245</v>
      </c>
      <c r="AN39" s="11">
        <v>11226682.19469245</v>
      </c>
      <c r="AO39" s="11">
        <v>7866132.6306465715</v>
      </c>
      <c r="AP39" s="11">
        <v>3870915.8780000005</v>
      </c>
      <c r="AQ39" s="11">
        <v>9236435.1889999993</v>
      </c>
      <c r="AR39" s="11">
        <v>19148969.926549997</v>
      </c>
      <c r="AS39" s="11">
        <v>29061504.664099999</v>
      </c>
      <c r="AT39" s="11">
        <v>43256500.350000001</v>
      </c>
    </row>
    <row r="40" spans="1:46" s="12" customFormat="1" ht="31.5" x14ac:dyDescent="0.35">
      <c r="A40" s="10" t="s">
        <v>53</v>
      </c>
      <c r="B40" s="10" t="s">
        <v>53</v>
      </c>
      <c r="C40" s="28">
        <v>1</v>
      </c>
      <c r="D40" s="29" t="s">
        <v>22</v>
      </c>
      <c r="E40" s="30" t="s">
        <v>23</v>
      </c>
      <c r="F40" s="28" t="s">
        <v>54</v>
      </c>
      <c r="G40" s="30" t="s">
        <v>55</v>
      </c>
      <c r="H40" s="28" t="s">
        <v>56</v>
      </c>
      <c r="I40" s="30" t="s">
        <v>57</v>
      </c>
      <c r="J40" s="31" t="s">
        <v>27</v>
      </c>
      <c r="K40" s="32" t="s">
        <v>28</v>
      </c>
      <c r="L40" s="25" t="s">
        <v>16</v>
      </c>
      <c r="M40" s="26">
        <v>7425770</v>
      </c>
      <c r="N40" s="26">
        <v>0</v>
      </c>
      <c r="O40" s="26">
        <v>7425770</v>
      </c>
      <c r="P40" s="27">
        <v>0</v>
      </c>
      <c r="Q40" s="27">
        <v>0</v>
      </c>
      <c r="R40" s="27">
        <v>0</v>
      </c>
      <c r="S40" s="108">
        <v>0</v>
      </c>
      <c r="T40" s="108">
        <v>0</v>
      </c>
      <c r="U40" s="108">
        <v>0</v>
      </c>
      <c r="V40" s="108">
        <v>0</v>
      </c>
      <c r="W40" s="108">
        <v>0</v>
      </c>
      <c r="X40" s="108">
        <v>0</v>
      </c>
      <c r="Y40" s="108">
        <v>0</v>
      </c>
      <c r="Z40" s="108">
        <v>0</v>
      </c>
      <c r="AA40" s="108">
        <v>500000</v>
      </c>
      <c r="AB40" s="108">
        <v>0</v>
      </c>
      <c r="AC40" s="108">
        <v>0</v>
      </c>
      <c r="AD40" s="108">
        <v>0</v>
      </c>
      <c r="AE40" s="27">
        <f t="shared" si="27"/>
        <v>500000</v>
      </c>
      <c r="AF40" s="108">
        <v>2500000</v>
      </c>
      <c r="AG40" s="108">
        <v>2027240.76</v>
      </c>
      <c r="AH40" s="108">
        <v>2027240.76</v>
      </c>
      <c r="AI40" s="108">
        <v>371288.48</v>
      </c>
      <c r="AJ40" s="27">
        <f t="shared" si="28"/>
        <v>7425770</v>
      </c>
      <c r="AK40" s="11">
        <v>588235.29411764711</v>
      </c>
      <c r="AL40" s="11">
        <v>2941176.4705882352</v>
      </c>
      <c r="AM40" s="11">
        <v>2384989.1294117649</v>
      </c>
      <c r="AN40" s="11">
        <v>2384989.1294117649</v>
      </c>
      <c r="AO40" s="11">
        <v>436809.97647058824</v>
      </c>
      <c r="AP40" s="11">
        <v>0</v>
      </c>
      <c r="AQ40" s="11">
        <v>3000000</v>
      </c>
      <c r="AR40" s="11">
        <v>5027240.7600000007</v>
      </c>
      <c r="AS40" s="11">
        <v>7054481.5200000005</v>
      </c>
      <c r="AT40" s="11">
        <v>7425770</v>
      </c>
    </row>
    <row r="41" spans="1:46" s="12" customFormat="1" ht="31.5" x14ac:dyDescent="0.35">
      <c r="A41" s="10" t="s">
        <v>58</v>
      </c>
      <c r="B41" s="10" t="s">
        <v>58</v>
      </c>
      <c r="C41" s="28">
        <v>1</v>
      </c>
      <c r="D41" s="29" t="s">
        <v>59</v>
      </c>
      <c r="E41" s="30" t="s">
        <v>60</v>
      </c>
      <c r="F41" s="28" t="s">
        <v>61</v>
      </c>
      <c r="G41" s="30" t="s">
        <v>62</v>
      </c>
      <c r="H41" s="28" t="s">
        <v>63</v>
      </c>
      <c r="I41" s="30" t="s">
        <v>64</v>
      </c>
      <c r="J41" s="31">
        <v>1</v>
      </c>
      <c r="K41" s="32" t="s">
        <v>65</v>
      </c>
      <c r="L41" s="25" t="s">
        <v>16</v>
      </c>
      <c r="M41" s="26">
        <v>5633633</v>
      </c>
      <c r="N41" s="26">
        <v>0</v>
      </c>
      <c r="O41" s="26">
        <v>5633633</v>
      </c>
      <c r="P41" s="27">
        <v>0</v>
      </c>
      <c r="Q41" s="27">
        <v>0</v>
      </c>
      <c r="R41" s="27">
        <v>38250</v>
      </c>
      <c r="S41" s="108">
        <v>0</v>
      </c>
      <c r="T41" s="108">
        <v>138905.97</v>
      </c>
      <c r="U41" s="108">
        <v>74795.520000000004</v>
      </c>
      <c r="V41" s="108">
        <v>0</v>
      </c>
      <c r="W41" s="108">
        <v>0</v>
      </c>
      <c r="X41" s="108">
        <v>0</v>
      </c>
      <c r="Y41" s="108">
        <v>0</v>
      </c>
      <c r="Z41" s="108">
        <v>163055.95000000001</v>
      </c>
      <c r="AA41" s="108">
        <v>102262.01</v>
      </c>
      <c r="AB41" s="108">
        <v>0</v>
      </c>
      <c r="AC41" s="108">
        <v>0</v>
      </c>
      <c r="AD41" s="108">
        <v>222142.25</v>
      </c>
      <c r="AE41" s="27">
        <f t="shared" si="27"/>
        <v>701161.7</v>
      </c>
      <c r="AF41" s="108">
        <v>1044189.26</v>
      </c>
      <c r="AG41" s="108">
        <v>1469444.2760000001</v>
      </c>
      <c r="AH41" s="108">
        <v>1440466.6159999999</v>
      </c>
      <c r="AI41" s="108">
        <v>940121.14800000004</v>
      </c>
      <c r="AJ41" s="27">
        <f t="shared" si="28"/>
        <v>5633633</v>
      </c>
      <c r="AK41" s="11">
        <v>824896.17621644854</v>
      </c>
      <c r="AL41" s="11">
        <v>1228458.0401643203</v>
      </c>
      <c r="AM41" s="11">
        <v>1728758.0945102219</v>
      </c>
      <c r="AN41" s="11">
        <v>1694666.7273837794</v>
      </c>
      <c r="AO41" s="11">
        <v>1063263.0917252302</v>
      </c>
      <c r="AP41" s="11">
        <v>589266.59699999995</v>
      </c>
      <c r="AQ41" s="11">
        <v>1837671.7745000001</v>
      </c>
      <c r="AR41" s="11">
        <v>3632646.4272000003</v>
      </c>
      <c r="AS41" s="11">
        <v>5376522.9558999995</v>
      </c>
      <c r="AT41" s="11">
        <v>6859567.4000000004</v>
      </c>
    </row>
    <row r="42" spans="1:46" s="12" customFormat="1" ht="31.5" x14ac:dyDescent="0.35">
      <c r="A42" s="10" t="s">
        <v>66</v>
      </c>
      <c r="B42" s="10" t="s">
        <v>66</v>
      </c>
      <c r="C42" s="28">
        <v>1</v>
      </c>
      <c r="D42" s="29" t="s">
        <v>59</v>
      </c>
      <c r="E42" s="30" t="s">
        <v>60</v>
      </c>
      <c r="F42" s="28" t="s">
        <v>61</v>
      </c>
      <c r="G42" s="30" t="s">
        <v>62</v>
      </c>
      <c r="H42" s="28" t="s">
        <v>63</v>
      </c>
      <c r="I42" s="30" t="s">
        <v>64</v>
      </c>
      <c r="J42" s="31">
        <v>2</v>
      </c>
      <c r="K42" s="32" t="s">
        <v>65</v>
      </c>
      <c r="L42" s="25" t="s">
        <v>16</v>
      </c>
      <c r="M42" s="26">
        <v>8312810</v>
      </c>
      <c r="N42" s="26">
        <v>0</v>
      </c>
      <c r="O42" s="26">
        <v>8312810</v>
      </c>
      <c r="P42" s="27">
        <v>0</v>
      </c>
      <c r="Q42" s="27">
        <v>0</v>
      </c>
      <c r="R42" s="27">
        <v>121549.76000000001</v>
      </c>
      <c r="S42" s="108">
        <v>25500.22</v>
      </c>
      <c r="T42" s="108">
        <v>66843.25</v>
      </c>
      <c r="U42" s="108">
        <v>0</v>
      </c>
      <c r="V42" s="108">
        <v>32409.37</v>
      </c>
      <c r="W42" s="108">
        <v>81857.39</v>
      </c>
      <c r="X42" s="108">
        <v>22143.75</v>
      </c>
      <c r="Y42" s="108">
        <v>47109.599999999999</v>
      </c>
      <c r="Z42" s="108">
        <v>211954.22</v>
      </c>
      <c r="AA42" s="108">
        <v>38070</v>
      </c>
      <c r="AB42" s="108">
        <v>205456.84999999998</v>
      </c>
      <c r="AC42" s="108">
        <v>152370.18</v>
      </c>
      <c r="AD42" s="108">
        <v>76140</v>
      </c>
      <c r="AE42" s="27">
        <f t="shared" si="27"/>
        <v>959854.82999999984</v>
      </c>
      <c r="AF42" s="108">
        <v>1741987.4569999999</v>
      </c>
      <c r="AG42" s="108">
        <v>2426265.1429999997</v>
      </c>
      <c r="AH42" s="108">
        <v>2100896.9619999998</v>
      </c>
      <c r="AI42" s="108">
        <v>962255.848</v>
      </c>
      <c r="AJ42" s="27">
        <f t="shared" si="28"/>
        <v>8312809.9999999991</v>
      </c>
      <c r="AK42" s="11">
        <v>1129241.1530671022</v>
      </c>
      <c r="AL42" s="11">
        <v>2049397.3287305429</v>
      </c>
      <c r="AM42" s="11">
        <v>2854430.0263903844</v>
      </c>
      <c r="AN42" s="11">
        <v>2471643.8712342079</v>
      </c>
      <c r="AO42" s="11">
        <v>1132065.6205777619</v>
      </c>
      <c r="AP42" s="11">
        <v>625029.41200000013</v>
      </c>
      <c r="AQ42" s="11">
        <v>2679626.7905500005</v>
      </c>
      <c r="AR42" s="11">
        <v>6104442.2270000009</v>
      </c>
      <c r="AS42" s="11">
        <v>9217697.1333916653</v>
      </c>
      <c r="AT42" s="11">
        <v>10859347.8915</v>
      </c>
    </row>
    <row r="43" spans="1:46" s="12" customFormat="1" ht="31.5" x14ac:dyDescent="0.35">
      <c r="A43" s="10" t="s">
        <v>67</v>
      </c>
      <c r="B43" s="10" t="s">
        <v>67</v>
      </c>
      <c r="C43" s="28">
        <v>1</v>
      </c>
      <c r="D43" s="29" t="s">
        <v>59</v>
      </c>
      <c r="E43" s="30" t="s">
        <v>60</v>
      </c>
      <c r="F43" s="28" t="s">
        <v>61</v>
      </c>
      <c r="G43" s="30" t="s">
        <v>62</v>
      </c>
      <c r="H43" s="28" t="s">
        <v>63</v>
      </c>
      <c r="I43" s="30" t="s">
        <v>64</v>
      </c>
      <c r="J43" s="31">
        <v>3</v>
      </c>
      <c r="K43" s="32" t="s">
        <v>65</v>
      </c>
      <c r="L43" s="25" t="s">
        <v>16</v>
      </c>
      <c r="M43" s="26">
        <v>24960674</v>
      </c>
      <c r="N43" s="26">
        <v>0</v>
      </c>
      <c r="O43" s="26">
        <v>24960674</v>
      </c>
      <c r="P43" s="27">
        <v>0</v>
      </c>
      <c r="Q43" s="27">
        <v>0</v>
      </c>
      <c r="R43" s="27">
        <v>2139962.37</v>
      </c>
      <c r="S43" s="108">
        <v>298369.78999999998</v>
      </c>
      <c r="T43" s="108">
        <v>679235.35999999987</v>
      </c>
      <c r="U43" s="108">
        <v>502953.74000000005</v>
      </c>
      <c r="V43" s="108">
        <v>699957.14</v>
      </c>
      <c r="W43" s="108">
        <v>518517.75</v>
      </c>
      <c r="X43" s="108">
        <v>339058.3</v>
      </c>
      <c r="Y43" s="108">
        <v>413701.36</v>
      </c>
      <c r="Z43" s="108">
        <v>1736249.23</v>
      </c>
      <c r="AA43" s="108">
        <v>112875</v>
      </c>
      <c r="AB43" s="108">
        <v>473311.89</v>
      </c>
      <c r="AC43" s="108">
        <v>1770684.8</v>
      </c>
      <c r="AD43" s="108">
        <v>141669.76000000001</v>
      </c>
      <c r="AE43" s="27">
        <f t="shared" si="27"/>
        <v>7686584.1199999992</v>
      </c>
      <c r="AF43" s="108">
        <v>6255258.6339999987</v>
      </c>
      <c r="AG43" s="108">
        <v>5575786.3509999998</v>
      </c>
      <c r="AH43" s="108">
        <v>2498300.9950000001</v>
      </c>
      <c r="AI43" s="108">
        <v>804781.53</v>
      </c>
      <c r="AJ43" s="27">
        <f t="shared" si="28"/>
        <v>24960674</v>
      </c>
      <c r="AK43" s="11">
        <v>9043040.1955201961</v>
      </c>
      <c r="AL43" s="11">
        <v>7359127.8489302145</v>
      </c>
      <c r="AM43" s="11">
        <v>6559748.6876557963</v>
      </c>
      <c r="AN43" s="11">
        <v>2939177.6588393212</v>
      </c>
      <c r="AO43" s="11">
        <v>946787.23905447125</v>
      </c>
      <c r="AP43" s="11">
        <v>6536518.5639999993</v>
      </c>
      <c r="AQ43" s="11">
        <v>18123497.020200003</v>
      </c>
      <c r="AR43" s="11">
        <v>27349409.495549999</v>
      </c>
      <c r="AS43" s="11">
        <v>30884674.978600003</v>
      </c>
      <c r="AT43" s="11">
        <v>32392015.833000004</v>
      </c>
    </row>
    <row r="44" spans="1:46" s="12" customFormat="1" ht="10.5" x14ac:dyDescent="0.35">
      <c r="A44" s="10" t="s">
        <v>68</v>
      </c>
      <c r="B44" s="10" t="s">
        <v>670</v>
      </c>
      <c r="C44" s="28">
        <v>1</v>
      </c>
      <c r="D44" s="29" t="s">
        <v>59</v>
      </c>
      <c r="E44" s="30" t="s">
        <v>60</v>
      </c>
      <c r="F44" s="28" t="s">
        <v>657</v>
      </c>
      <c r="G44" s="30" t="s">
        <v>69</v>
      </c>
      <c r="H44" s="33" t="s">
        <v>70</v>
      </c>
      <c r="I44" s="30" t="s">
        <v>69</v>
      </c>
      <c r="J44" s="31" t="s">
        <v>27</v>
      </c>
      <c r="K44" s="32" t="s">
        <v>65</v>
      </c>
      <c r="L44" s="25" t="s">
        <v>16</v>
      </c>
      <c r="M44" s="26">
        <v>187822403</v>
      </c>
      <c r="N44" s="26">
        <v>0</v>
      </c>
      <c r="O44" s="26">
        <v>187822403</v>
      </c>
      <c r="P44" s="27">
        <v>42994222.299999997</v>
      </c>
      <c r="Q44" s="27">
        <v>30471264.609999999</v>
      </c>
      <c r="R44" s="27">
        <v>39205761.579999998</v>
      </c>
      <c r="S44" s="108">
        <v>0</v>
      </c>
      <c r="T44" s="108">
        <v>14172033.33</v>
      </c>
      <c r="U44" s="108">
        <v>0</v>
      </c>
      <c r="V44" s="108">
        <v>0</v>
      </c>
      <c r="W44" s="108">
        <v>7225000</v>
      </c>
      <c r="X44" s="108">
        <v>0</v>
      </c>
      <c r="Y44" s="108">
        <v>0</v>
      </c>
      <c r="Z44" s="108">
        <v>0</v>
      </c>
      <c r="AA44" s="108">
        <v>0</v>
      </c>
      <c r="AB44" s="108">
        <v>14450000</v>
      </c>
      <c r="AC44" s="108">
        <v>0</v>
      </c>
      <c r="AD44" s="108">
        <v>0</v>
      </c>
      <c r="AE44" s="27">
        <f t="shared" si="27"/>
        <v>35847033.329999998</v>
      </c>
      <c r="AF44" s="108">
        <v>31450000</v>
      </c>
      <c r="AG44" s="108">
        <v>7854121.1799999997</v>
      </c>
      <c r="AH44" s="108">
        <v>0</v>
      </c>
      <c r="AI44" s="108">
        <v>0</v>
      </c>
      <c r="AJ44" s="27">
        <f t="shared" si="28"/>
        <v>187822403</v>
      </c>
      <c r="AK44" s="11">
        <v>42172980.590318121</v>
      </c>
      <c r="AL44" s="11">
        <v>37000000.177295148</v>
      </c>
      <c r="AM44" s="11">
        <v>9240142.6089824345</v>
      </c>
      <c r="AN44" s="11">
        <v>0</v>
      </c>
      <c r="AO44" s="11">
        <v>0</v>
      </c>
      <c r="AP44" s="11">
        <v>149350920.39449999</v>
      </c>
      <c r="AQ44" s="11">
        <v>163800920.39449999</v>
      </c>
      <c r="AR44" s="11">
        <v>188653706.93449998</v>
      </c>
      <c r="AS44" s="11">
        <v>188653706.93449998</v>
      </c>
      <c r="AT44" s="11">
        <v>188653706.93449998</v>
      </c>
    </row>
    <row r="45" spans="1:46" s="12" customFormat="1" ht="31.5" x14ac:dyDescent="0.35">
      <c r="A45" s="10" t="s">
        <v>71</v>
      </c>
      <c r="B45" s="10" t="s">
        <v>71</v>
      </c>
      <c r="C45" s="28">
        <v>1</v>
      </c>
      <c r="D45" s="29" t="s">
        <v>59</v>
      </c>
      <c r="E45" s="30" t="s">
        <v>60</v>
      </c>
      <c r="F45" s="28" t="s">
        <v>61</v>
      </c>
      <c r="G45" s="30" t="s">
        <v>62</v>
      </c>
      <c r="H45" s="28" t="s">
        <v>72</v>
      </c>
      <c r="I45" s="30" t="s">
        <v>73</v>
      </c>
      <c r="J45" s="31" t="s">
        <v>27</v>
      </c>
      <c r="K45" s="32" t="s">
        <v>65</v>
      </c>
      <c r="L45" s="25" t="s">
        <v>16</v>
      </c>
      <c r="M45" s="26">
        <v>1413178</v>
      </c>
      <c r="N45" s="26">
        <v>0</v>
      </c>
      <c r="O45" s="26">
        <v>1413178</v>
      </c>
      <c r="P45" s="27">
        <v>0</v>
      </c>
      <c r="Q45" s="27">
        <v>0</v>
      </c>
      <c r="R45" s="27">
        <v>121608.93</v>
      </c>
      <c r="S45" s="108">
        <v>0</v>
      </c>
      <c r="T45" s="108">
        <v>0</v>
      </c>
      <c r="U45" s="108">
        <v>0</v>
      </c>
      <c r="V45" s="108">
        <v>0</v>
      </c>
      <c r="W45" s="108">
        <v>0</v>
      </c>
      <c r="X45" s="108">
        <v>0</v>
      </c>
      <c r="Y45" s="108">
        <v>0</v>
      </c>
      <c r="Z45" s="108">
        <v>0</v>
      </c>
      <c r="AA45" s="108">
        <v>0</v>
      </c>
      <c r="AB45" s="108">
        <v>0</v>
      </c>
      <c r="AC45" s="108">
        <v>0</v>
      </c>
      <c r="AD45" s="108">
        <v>0</v>
      </c>
      <c r="AE45" s="27">
        <f t="shared" si="27"/>
        <v>0</v>
      </c>
      <c r="AF45" s="108">
        <v>376477</v>
      </c>
      <c r="AG45" s="108">
        <v>431881</v>
      </c>
      <c r="AH45" s="108">
        <v>483211.07</v>
      </c>
      <c r="AI45" s="108">
        <v>0</v>
      </c>
      <c r="AJ45" s="27">
        <f t="shared" si="28"/>
        <v>1413178</v>
      </c>
      <c r="AK45" s="11">
        <v>0</v>
      </c>
      <c r="AL45" s="11">
        <v>442914.29002645105</v>
      </c>
      <c r="AM45" s="11">
        <v>508095.4918651437</v>
      </c>
      <c r="AN45" s="11">
        <v>568472.65810840554</v>
      </c>
      <c r="AO45" s="11">
        <v>0</v>
      </c>
      <c r="AP45" s="11">
        <v>261375.38250000001</v>
      </c>
      <c r="AQ45" s="11">
        <v>439815.38250000001</v>
      </c>
      <c r="AR45" s="11">
        <v>835890.38250000007</v>
      </c>
      <c r="AS45" s="11">
        <v>1303576.3825000001</v>
      </c>
      <c r="AT45" s="11">
        <v>1552944.4525000001</v>
      </c>
    </row>
    <row r="46" spans="1:46" s="12" customFormat="1" ht="31.5" x14ac:dyDescent="0.35">
      <c r="A46" s="10" t="s">
        <v>74</v>
      </c>
      <c r="B46" s="10" t="s">
        <v>74</v>
      </c>
      <c r="C46" s="28">
        <v>1</v>
      </c>
      <c r="D46" s="29" t="s">
        <v>59</v>
      </c>
      <c r="E46" s="30" t="s">
        <v>60</v>
      </c>
      <c r="F46" s="28" t="s">
        <v>61</v>
      </c>
      <c r="G46" s="30" t="s">
        <v>62</v>
      </c>
      <c r="H46" s="28" t="s">
        <v>75</v>
      </c>
      <c r="I46" s="30" t="s">
        <v>76</v>
      </c>
      <c r="J46" s="31" t="s">
        <v>27</v>
      </c>
      <c r="K46" s="32" t="s">
        <v>65</v>
      </c>
      <c r="L46" s="25" t="s">
        <v>16</v>
      </c>
      <c r="M46" s="26">
        <v>19811048</v>
      </c>
      <c r="N46" s="26">
        <v>0</v>
      </c>
      <c r="O46" s="26">
        <v>19811048</v>
      </c>
      <c r="P46" s="27">
        <v>0</v>
      </c>
      <c r="Q46" s="27">
        <v>145200.88</v>
      </c>
      <c r="R46" s="27">
        <v>1364836.0499999998</v>
      </c>
      <c r="S46" s="108">
        <v>0</v>
      </c>
      <c r="T46" s="108">
        <v>0</v>
      </c>
      <c r="U46" s="108">
        <v>824224.29</v>
      </c>
      <c r="V46" s="108">
        <v>0</v>
      </c>
      <c r="W46" s="108">
        <v>0</v>
      </c>
      <c r="X46" s="108">
        <v>0</v>
      </c>
      <c r="Y46" s="108">
        <v>0</v>
      </c>
      <c r="Z46" s="108">
        <v>0</v>
      </c>
      <c r="AA46" s="108">
        <v>3112676.86</v>
      </c>
      <c r="AB46" s="108">
        <v>0</v>
      </c>
      <c r="AC46" s="108">
        <v>0</v>
      </c>
      <c r="AD46" s="108">
        <v>558919</v>
      </c>
      <c r="AE46" s="27">
        <f t="shared" si="27"/>
        <v>4495820.1500000004</v>
      </c>
      <c r="AF46" s="108">
        <v>3338621.18</v>
      </c>
      <c r="AG46" s="108">
        <v>4027247.4050000003</v>
      </c>
      <c r="AH46" s="108">
        <v>4027247.415</v>
      </c>
      <c r="AI46" s="108">
        <v>2412074.92</v>
      </c>
      <c r="AJ46" s="27">
        <f t="shared" si="28"/>
        <v>19811048</v>
      </c>
      <c r="AK46" s="11">
        <v>5289200.3366599996</v>
      </c>
      <c r="AL46" s="11">
        <v>3927789.742486964</v>
      </c>
      <c r="AM46" s="11">
        <v>4737938.2670232281</v>
      </c>
      <c r="AN46" s="11">
        <v>4737938.2787879342</v>
      </c>
      <c r="AO46" s="11">
        <v>589445.76504187286</v>
      </c>
      <c r="AP46" s="11">
        <v>5444831.7399999993</v>
      </c>
      <c r="AQ46" s="11">
        <v>8783453.0909999982</v>
      </c>
      <c r="AR46" s="11">
        <v>12811332.597799998</v>
      </c>
      <c r="AS46" s="11">
        <v>16839212.096099995</v>
      </c>
      <c r="AT46" s="11">
        <v>19811048.649999995</v>
      </c>
    </row>
    <row r="47" spans="1:46" s="12" customFormat="1" ht="21" x14ac:dyDescent="0.35">
      <c r="A47" s="10" t="s">
        <v>77</v>
      </c>
      <c r="B47" s="10" t="s">
        <v>77</v>
      </c>
      <c r="C47" s="28">
        <v>1</v>
      </c>
      <c r="D47" s="29" t="s">
        <v>59</v>
      </c>
      <c r="E47" s="30" t="s">
        <v>60</v>
      </c>
      <c r="F47" s="28" t="s">
        <v>78</v>
      </c>
      <c r="G47" s="30" t="s">
        <v>689</v>
      </c>
      <c r="H47" s="28" t="s">
        <v>79</v>
      </c>
      <c r="I47" s="30" t="s">
        <v>80</v>
      </c>
      <c r="J47" s="31" t="s">
        <v>27</v>
      </c>
      <c r="K47" s="32" t="s">
        <v>65</v>
      </c>
      <c r="L47" s="25" t="s">
        <v>16</v>
      </c>
      <c r="M47" s="26">
        <v>19769234</v>
      </c>
      <c r="N47" s="26">
        <v>0</v>
      </c>
      <c r="O47" s="26">
        <v>19769234</v>
      </c>
      <c r="P47" s="27">
        <v>0</v>
      </c>
      <c r="Q47" s="27">
        <v>0</v>
      </c>
      <c r="R47" s="27">
        <v>0</v>
      </c>
      <c r="S47" s="108">
        <v>0</v>
      </c>
      <c r="T47" s="108">
        <v>198956.1</v>
      </c>
      <c r="U47" s="108">
        <v>0</v>
      </c>
      <c r="V47" s="108">
        <v>0</v>
      </c>
      <c r="W47" s="108">
        <v>0</v>
      </c>
      <c r="X47" s="108">
        <v>0</v>
      </c>
      <c r="Y47" s="108">
        <v>0</v>
      </c>
      <c r="Z47" s="108">
        <v>1078581.6599999999</v>
      </c>
      <c r="AA47" s="108">
        <v>0</v>
      </c>
      <c r="AB47" s="108">
        <v>0</v>
      </c>
      <c r="AC47" s="108">
        <v>0</v>
      </c>
      <c r="AD47" s="108">
        <v>0</v>
      </c>
      <c r="AE47" s="27">
        <f t="shared" si="27"/>
        <v>1277537.76</v>
      </c>
      <c r="AF47" s="108">
        <v>2049314.9</v>
      </c>
      <c r="AG47" s="108">
        <v>5790749.5169999991</v>
      </c>
      <c r="AH47" s="108">
        <v>4995171.9569999995</v>
      </c>
      <c r="AI47" s="108">
        <v>5656459.8659999995</v>
      </c>
      <c r="AJ47" s="27">
        <f t="shared" si="28"/>
        <v>19769234</v>
      </c>
      <c r="AK47" s="11">
        <v>1502985.7064370953</v>
      </c>
      <c r="AL47" s="11">
        <v>2410958.8766194787</v>
      </c>
      <c r="AM47" s="11">
        <v>6812646.9730401635</v>
      </c>
      <c r="AN47" s="11">
        <v>5876673.3067572201</v>
      </c>
      <c r="AO47" s="11">
        <v>6317736.6371460445</v>
      </c>
      <c r="AP47" s="11">
        <v>1277537.76</v>
      </c>
      <c r="AQ47" s="11">
        <v>3326852.6634999998</v>
      </c>
      <c r="AR47" s="11">
        <v>9117602.4723999985</v>
      </c>
      <c r="AS47" s="11">
        <v>14112774.721299998</v>
      </c>
      <c r="AT47" s="11">
        <v>19769235.399999999</v>
      </c>
    </row>
    <row r="48" spans="1:46" s="12" customFormat="1" ht="42" x14ac:dyDescent="0.35">
      <c r="A48" s="10" t="s">
        <v>81</v>
      </c>
      <c r="B48" s="10" t="s">
        <v>81</v>
      </c>
      <c r="C48" s="28">
        <v>1</v>
      </c>
      <c r="D48" s="29" t="s">
        <v>59</v>
      </c>
      <c r="E48" s="30" t="s">
        <v>60</v>
      </c>
      <c r="F48" s="28" t="s">
        <v>82</v>
      </c>
      <c r="G48" s="30" t="s">
        <v>83</v>
      </c>
      <c r="H48" s="28" t="s">
        <v>84</v>
      </c>
      <c r="I48" s="30" t="s">
        <v>85</v>
      </c>
      <c r="J48" s="31" t="s">
        <v>27</v>
      </c>
      <c r="K48" s="32" t="s">
        <v>65</v>
      </c>
      <c r="L48" s="25" t="s">
        <v>16</v>
      </c>
      <c r="M48" s="26">
        <v>74161672</v>
      </c>
      <c r="N48" s="26">
        <v>0</v>
      </c>
      <c r="O48" s="26">
        <v>74161672</v>
      </c>
      <c r="P48" s="27">
        <v>0</v>
      </c>
      <c r="Q48" s="27">
        <v>2287978.7199999997</v>
      </c>
      <c r="R48" s="27">
        <v>9460122.6199999992</v>
      </c>
      <c r="S48" s="108">
        <v>0</v>
      </c>
      <c r="T48" s="108">
        <v>2657502.2799999998</v>
      </c>
      <c r="U48" s="108">
        <v>0</v>
      </c>
      <c r="V48" s="108">
        <v>0</v>
      </c>
      <c r="W48" s="108">
        <v>3440545</v>
      </c>
      <c r="X48" s="108">
        <v>0</v>
      </c>
      <c r="Y48" s="108">
        <v>0</v>
      </c>
      <c r="Z48" s="108">
        <v>2167500</v>
      </c>
      <c r="AA48" s="108">
        <v>0</v>
      </c>
      <c r="AB48" s="108">
        <v>0</v>
      </c>
      <c r="AC48" s="108">
        <v>2601000</v>
      </c>
      <c r="AD48" s="108">
        <v>6025113</v>
      </c>
      <c r="AE48" s="27">
        <f t="shared" si="27"/>
        <v>16891660.280000001</v>
      </c>
      <c r="AF48" s="108">
        <v>21120665.199999999</v>
      </c>
      <c r="AG48" s="108">
        <v>10948548.430999998</v>
      </c>
      <c r="AH48" s="108">
        <v>6181210.300999999</v>
      </c>
      <c r="AI48" s="108">
        <v>7271486.447999998</v>
      </c>
      <c r="AJ48" s="27">
        <f t="shared" si="28"/>
        <v>74161672</v>
      </c>
      <c r="AK48" s="11">
        <v>19872541.532678597</v>
      </c>
      <c r="AL48" s="11">
        <v>24847841.44526967</v>
      </c>
      <c r="AM48" s="11">
        <v>12880645.230309505</v>
      </c>
      <c r="AN48" s="11">
        <v>5472631.6317422241</v>
      </c>
      <c r="AO48" s="11">
        <v>0</v>
      </c>
      <c r="AP48" s="11">
        <v>20013648.624500003</v>
      </c>
      <c r="AQ48" s="11">
        <v>49760426.868499994</v>
      </c>
      <c r="AR48" s="11">
        <v>60708975.348000005</v>
      </c>
      <c r="AS48" s="11">
        <v>66890185.684</v>
      </c>
      <c r="AT48" s="11">
        <v>74161672.149999991</v>
      </c>
    </row>
    <row r="49" spans="1:46" s="12" customFormat="1" ht="31.5" x14ac:dyDescent="0.35">
      <c r="A49" s="10" t="s">
        <v>86</v>
      </c>
      <c r="B49" s="10" t="s">
        <v>86</v>
      </c>
      <c r="C49" s="28">
        <v>1</v>
      </c>
      <c r="D49" s="29" t="s">
        <v>59</v>
      </c>
      <c r="E49" s="30" t="s">
        <v>60</v>
      </c>
      <c r="F49" s="34" t="s">
        <v>82</v>
      </c>
      <c r="G49" s="30" t="s">
        <v>62</v>
      </c>
      <c r="H49" s="28" t="s">
        <v>87</v>
      </c>
      <c r="I49" s="30" t="s">
        <v>88</v>
      </c>
      <c r="J49" s="31">
        <v>1</v>
      </c>
      <c r="K49" s="32" t="s">
        <v>65</v>
      </c>
      <c r="L49" s="25" t="s">
        <v>16</v>
      </c>
      <c r="M49" s="26">
        <v>423953</v>
      </c>
      <c r="N49" s="26">
        <v>0</v>
      </c>
      <c r="O49" s="26">
        <v>423953</v>
      </c>
      <c r="P49" s="27">
        <v>0</v>
      </c>
      <c r="Q49" s="27">
        <v>0</v>
      </c>
      <c r="R49" s="27">
        <v>57569.85</v>
      </c>
      <c r="S49" s="108">
        <v>31681.63</v>
      </c>
      <c r="T49" s="108">
        <v>0</v>
      </c>
      <c r="U49" s="108">
        <v>0</v>
      </c>
      <c r="V49" s="108">
        <v>0</v>
      </c>
      <c r="W49" s="108">
        <v>0</v>
      </c>
      <c r="X49" s="108">
        <v>0</v>
      </c>
      <c r="Y49" s="108">
        <v>0</v>
      </c>
      <c r="Z49" s="108">
        <v>43350</v>
      </c>
      <c r="AA49" s="108">
        <v>0</v>
      </c>
      <c r="AB49" s="108">
        <v>0</v>
      </c>
      <c r="AC49" s="108">
        <v>0</v>
      </c>
      <c r="AD49" s="108">
        <v>0</v>
      </c>
      <c r="AE49" s="27">
        <f t="shared" si="27"/>
        <v>75031.63</v>
      </c>
      <c r="AF49" s="108">
        <v>68637.5</v>
      </c>
      <c r="AG49" s="108">
        <v>65636.569000000018</v>
      </c>
      <c r="AH49" s="108">
        <v>111708.41900000002</v>
      </c>
      <c r="AI49" s="108">
        <v>45369.032000000021</v>
      </c>
      <c r="AJ49" s="27">
        <f t="shared" si="28"/>
        <v>423953</v>
      </c>
      <c r="AK49" s="11">
        <v>88272.641220772115</v>
      </c>
      <c r="AL49" s="11">
        <v>80750.12380499726</v>
      </c>
      <c r="AM49" s="11">
        <v>77219.611333239794</v>
      </c>
      <c r="AN49" s="11">
        <v>131421.87090599904</v>
      </c>
      <c r="AO49" s="11">
        <v>14278.912734991813</v>
      </c>
      <c r="AP49" s="11">
        <v>132601.4705</v>
      </c>
      <c r="AQ49" s="11">
        <v>201238.9705</v>
      </c>
      <c r="AR49" s="11">
        <v>266875.56845000002</v>
      </c>
      <c r="AS49" s="11">
        <v>378584.01939999999</v>
      </c>
      <c r="AT49" s="11">
        <v>423953.65</v>
      </c>
    </row>
    <row r="50" spans="1:46" s="12" customFormat="1" ht="31.5" x14ac:dyDescent="0.35">
      <c r="A50" s="10" t="s">
        <v>89</v>
      </c>
      <c r="B50" s="10" t="s">
        <v>89</v>
      </c>
      <c r="C50" s="28">
        <v>1</v>
      </c>
      <c r="D50" s="29" t="s">
        <v>59</v>
      </c>
      <c r="E50" s="30" t="s">
        <v>60</v>
      </c>
      <c r="F50" s="28" t="s">
        <v>82</v>
      </c>
      <c r="G50" s="30" t="s">
        <v>62</v>
      </c>
      <c r="H50" s="28" t="s">
        <v>87</v>
      </c>
      <c r="I50" s="30" t="s">
        <v>88</v>
      </c>
      <c r="J50" s="31">
        <v>2</v>
      </c>
      <c r="K50" s="32" t="s">
        <v>65</v>
      </c>
      <c r="L50" s="25" t="s">
        <v>16</v>
      </c>
      <c r="M50" s="26">
        <v>4186539</v>
      </c>
      <c r="N50" s="26">
        <v>0</v>
      </c>
      <c r="O50" s="26">
        <v>4186539</v>
      </c>
      <c r="P50" s="27">
        <v>0</v>
      </c>
      <c r="Q50" s="27">
        <v>285578.7</v>
      </c>
      <c r="R50" s="27">
        <v>1324923.3699999999</v>
      </c>
      <c r="S50" s="108">
        <v>29427.59</v>
      </c>
      <c r="T50" s="108">
        <v>181457.7</v>
      </c>
      <c r="U50" s="108">
        <v>74151.31</v>
      </c>
      <c r="V50" s="108">
        <v>19426.509999999998</v>
      </c>
      <c r="W50" s="108">
        <v>129433.39</v>
      </c>
      <c r="X50" s="108">
        <v>0</v>
      </c>
      <c r="Y50" s="108">
        <v>146151.87</v>
      </c>
      <c r="Z50" s="108">
        <v>28900</v>
      </c>
      <c r="AA50" s="108">
        <v>28900</v>
      </c>
      <c r="AB50" s="108">
        <v>28900</v>
      </c>
      <c r="AC50" s="108">
        <v>43350</v>
      </c>
      <c r="AD50" s="108">
        <v>133429.82</v>
      </c>
      <c r="AE50" s="27">
        <f t="shared" si="27"/>
        <v>843528.19</v>
      </c>
      <c r="AF50" s="108">
        <v>861142.54399999999</v>
      </c>
      <c r="AG50" s="108">
        <v>342761.37599999999</v>
      </c>
      <c r="AH50" s="108">
        <v>151278.38399999996</v>
      </c>
      <c r="AI50" s="108">
        <v>377326.43600000005</v>
      </c>
      <c r="AJ50" s="27">
        <f t="shared" si="28"/>
        <v>4186539</v>
      </c>
      <c r="AK50" s="11">
        <v>942766.80058823526</v>
      </c>
      <c r="AL50" s="11">
        <v>962453.43152941181</v>
      </c>
      <c r="AM50" s="11">
        <v>383086.2437647059</v>
      </c>
      <c r="AN50" s="11">
        <v>169075.84094117643</v>
      </c>
      <c r="AO50" s="11">
        <v>421717.78141176479</v>
      </c>
      <c r="AP50" s="11">
        <v>1539838.767</v>
      </c>
      <c r="AQ50" s="11">
        <v>2399092.7448375002</v>
      </c>
      <c r="AR50" s="11">
        <v>3155621.3209874998</v>
      </c>
      <c r="AS50" s="11">
        <v>3719615.5538666667</v>
      </c>
      <c r="AT50" s="11">
        <v>4186540.4590000003</v>
      </c>
    </row>
    <row r="51" spans="1:46" s="12" customFormat="1" ht="42" x14ac:dyDescent="0.35">
      <c r="A51" s="10" t="s">
        <v>90</v>
      </c>
      <c r="B51" s="10" t="s">
        <v>90</v>
      </c>
      <c r="C51" s="28">
        <v>1</v>
      </c>
      <c r="D51" s="29" t="s">
        <v>91</v>
      </c>
      <c r="E51" s="30" t="s">
        <v>92</v>
      </c>
      <c r="F51" s="28" t="s">
        <v>93</v>
      </c>
      <c r="G51" s="30" t="s">
        <v>94</v>
      </c>
      <c r="H51" s="31" t="s">
        <v>95</v>
      </c>
      <c r="I51" s="30" t="s">
        <v>96</v>
      </c>
      <c r="J51" s="31" t="s">
        <v>27</v>
      </c>
      <c r="K51" s="35" t="s">
        <v>97</v>
      </c>
      <c r="L51" s="25" t="s">
        <v>16</v>
      </c>
      <c r="M51" s="26">
        <v>133302252</v>
      </c>
      <c r="N51" s="26">
        <v>0</v>
      </c>
      <c r="O51" s="26">
        <v>133302252</v>
      </c>
      <c r="P51" s="27">
        <v>0</v>
      </c>
      <c r="Q51" s="27">
        <v>0</v>
      </c>
      <c r="R51" s="27">
        <v>564326.47</v>
      </c>
      <c r="S51" s="108">
        <v>0</v>
      </c>
      <c r="T51" s="108">
        <v>173096.76</v>
      </c>
      <c r="U51" s="108">
        <v>0</v>
      </c>
      <c r="V51" s="108">
        <v>38397.9</v>
      </c>
      <c r="W51" s="108">
        <v>66274.11</v>
      </c>
      <c r="X51" s="108">
        <v>158325.28999999998</v>
      </c>
      <c r="Y51" s="108">
        <v>228953.24</v>
      </c>
      <c r="Z51" s="108">
        <v>164657.23000000001</v>
      </c>
      <c r="AA51" s="108">
        <v>612000</v>
      </c>
      <c r="AB51" s="108">
        <v>2512358.2400000002</v>
      </c>
      <c r="AC51" s="108">
        <v>80102.28</v>
      </c>
      <c r="AD51" s="108">
        <v>0</v>
      </c>
      <c r="AE51" s="27">
        <f t="shared" si="27"/>
        <v>4034165.0500000003</v>
      </c>
      <c r="AF51" s="108">
        <v>19709344.604000002</v>
      </c>
      <c r="AG51" s="108">
        <v>35100811.909000002</v>
      </c>
      <c r="AH51" s="108">
        <v>42756061.662999995</v>
      </c>
      <c r="AI51" s="108">
        <v>31137542.304000001</v>
      </c>
      <c r="AJ51" s="27">
        <f t="shared" si="28"/>
        <v>133302252.00000001</v>
      </c>
      <c r="AK51" s="11">
        <v>4746076.5347523456</v>
      </c>
      <c r="AL51" s="11">
        <v>23187464.26609198</v>
      </c>
      <c r="AM51" s="11">
        <v>41295072.88058544</v>
      </c>
      <c r="AN51" s="11">
        <v>50301249.07189621</v>
      </c>
      <c r="AO51" s="11">
        <v>36372720.716674015</v>
      </c>
      <c r="AP51" s="11">
        <v>2187040.1909999996</v>
      </c>
      <c r="AQ51" s="11">
        <v>20987395.011600003</v>
      </c>
      <c r="AR51" s="11">
        <v>57077298.995349996</v>
      </c>
      <c r="AS51" s="11">
        <v>99833360.661699995</v>
      </c>
      <c r="AT51" s="11">
        <v>130970902.95999999</v>
      </c>
    </row>
    <row r="52" spans="1:46" s="12" customFormat="1" ht="42" x14ac:dyDescent="0.35">
      <c r="A52" s="10" t="s">
        <v>98</v>
      </c>
      <c r="B52" s="10" t="s">
        <v>98</v>
      </c>
      <c r="C52" s="28">
        <v>1</v>
      </c>
      <c r="D52" s="29" t="s">
        <v>91</v>
      </c>
      <c r="E52" s="30" t="s">
        <v>92</v>
      </c>
      <c r="F52" s="28" t="s">
        <v>93</v>
      </c>
      <c r="G52" s="30" t="s">
        <v>94</v>
      </c>
      <c r="H52" s="31" t="s">
        <v>99</v>
      </c>
      <c r="I52" s="30" t="s">
        <v>100</v>
      </c>
      <c r="J52" s="31" t="s">
        <v>27</v>
      </c>
      <c r="K52" s="35" t="s">
        <v>101</v>
      </c>
      <c r="L52" s="25" t="s">
        <v>16</v>
      </c>
      <c r="M52" s="26">
        <v>1094772</v>
      </c>
      <c r="N52" s="26">
        <v>0</v>
      </c>
      <c r="O52" s="26">
        <v>1094772</v>
      </c>
      <c r="P52" s="27">
        <v>0</v>
      </c>
      <c r="Q52" s="27">
        <v>0</v>
      </c>
      <c r="R52" s="27">
        <v>225031.87</v>
      </c>
      <c r="S52" s="108">
        <v>0</v>
      </c>
      <c r="T52" s="108">
        <v>192779.8</v>
      </c>
      <c r="U52" s="108">
        <v>0</v>
      </c>
      <c r="V52" s="108">
        <v>0</v>
      </c>
      <c r="W52" s="108">
        <v>0</v>
      </c>
      <c r="X52" s="108">
        <v>0</v>
      </c>
      <c r="Y52" s="108">
        <v>59040.45</v>
      </c>
      <c r="Z52" s="108">
        <v>0</v>
      </c>
      <c r="AA52" s="108">
        <v>0</v>
      </c>
      <c r="AB52" s="108">
        <v>0</v>
      </c>
      <c r="AC52" s="108">
        <v>0</v>
      </c>
      <c r="AD52" s="108">
        <v>148058.29</v>
      </c>
      <c r="AE52" s="27">
        <f t="shared" si="27"/>
        <v>399878.54000000004</v>
      </c>
      <c r="AF52" s="108">
        <v>143397.69199999998</v>
      </c>
      <c r="AG52" s="108">
        <v>272971.23799999995</v>
      </c>
      <c r="AH52" s="108">
        <v>53492.66</v>
      </c>
      <c r="AI52" s="108">
        <v>0</v>
      </c>
      <c r="AJ52" s="27">
        <f t="shared" si="28"/>
        <v>1094771.9999999998</v>
      </c>
      <c r="AK52" s="11">
        <v>470445.68495241023</v>
      </c>
      <c r="AL52" s="11">
        <v>168703.29033794798</v>
      </c>
      <c r="AM52" s="11">
        <v>162060.27470964193</v>
      </c>
      <c r="AN52" s="11">
        <v>0</v>
      </c>
      <c r="AO52" s="11">
        <v>0</v>
      </c>
      <c r="AP52" s="11">
        <v>476852.125</v>
      </c>
      <c r="AQ52" s="11">
        <v>714815.4585500001</v>
      </c>
      <c r="AR52" s="11">
        <v>987787.17</v>
      </c>
      <c r="AS52" s="11">
        <v>1041279.84</v>
      </c>
      <c r="AT52" s="11">
        <v>1094772.5</v>
      </c>
    </row>
    <row r="53" spans="1:46" s="12" customFormat="1" ht="10.5" x14ac:dyDescent="0.35">
      <c r="A53" s="10" t="s">
        <v>102</v>
      </c>
      <c r="B53" s="10" t="s">
        <v>102</v>
      </c>
      <c r="C53" s="31">
        <v>1</v>
      </c>
      <c r="D53" s="36" t="s">
        <v>103</v>
      </c>
      <c r="E53" s="33" t="s">
        <v>104</v>
      </c>
      <c r="F53" s="37" t="s">
        <v>105</v>
      </c>
      <c r="G53" s="30" t="s">
        <v>106</v>
      </c>
      <c r="H53" s="38" t="s">
        <v>107</v>
      </c>
      <c r="I53" s="30" t="s">
        <v>108</v>
      </c>
      <c r="J53" s="31" t="s">
        <v>27</v>
      </c>
      <c r="K53" s="39" t="s">
        <v>109</v>
      </c>
      <c r="L53" s="25" t="s">
        <v>16</v>
      </c>
      <c r="M53" s="26">
        <v>3697500</v>
      </c>
      <c r="N53" s="26">
        <v>0</v>
      </c>
      <c r="O53" s="26">
        <v>3697500</v>
      </c>
      <c r="P53" s="27">
        <v>0</v>
      </c>
      <c r="Q53" s="27">
        <v>0</v>
      </c>
      <c r="R53" s="27">
        <v>1534319.5899999999</v>
      </c>
      <c r="S53" s="108">
        <v>0</v>
      </c>
      <c r="T53" s="108">
        <v>0</v>
      </c>
      <c r="U53" s="108">
        <v>0</v>
      </c>
      <c r="V53" s="108">
        <v>0</v>
      </c>
      <c r="W53" s="108">
        <v>0</v>
      </c>
      <c r="X53" s="108">
        <v>828750</v>
      </c>
      <c r="Y53" s="108">
        <v>0</v>
      </c>
      <c r="Z53" s="108">
        <v>0</v>
      </c>
      <c r="AA53" s="108">
        <v>0</v>
      </c>
      <c r="AB53" s="108">
        <v>0</v>
      </c>
      <c r="AC53" s="108">
        <v>78931.509999999995</v>
      </c>
      <c r="AD53" s="108">
        <v>0</v>
      </c>
      <c r="AE53" s="27">
        <f t="shared" si="27"/>
        <v>907681.51</v>
      </c>
      <c r="AF53" s="108">
        <v>162238.52999999988</v>
      </c>
      <c r="AG53" s="108">
        <v>439551.02999999991</v>
      </c>
      <c r="AH53" s="108">
        <v>653709.33999999985</v>
      </c>
      <c r="AI53" s="108">
        <v>0</v>
      </c>
      <c r="AJ53" s="27">
        <f t="shared" si="28"/>
        <v>3697499.9999999991</v>
      </c>
      <c r="AK53" s="11">
        <v>907681.51</v>
      </c>
      <c r="AL53" s="11">
        <v>162238.52999999988</v>
      </c>
      <c r="AM53" s="11">
        <v>439551.02999999991</v>
      </c>
      <c r="AN53" s="11">
        <v>653709.33999999985</v>
      </c>
      <c r="AO53" s="11">
        <v>0</v>
      </c>
      <c r="AP53" s="11">
        <v>2363069.5894999998</v>
      </c>
      <c r="AQ53" s="11">
        <v>2442001.0995</v>
      </c>
      <c r="AR53" s="11">
        <v>3043790.6631999998</v>
      </c>
      <c r="AS53" s="11">
        <v>3697500</v>
      </c>
      <c r="AT53" s="11">
        <v>3697500</v>
      </c>
    </row>
    <row r="54" spans="1:46" s="12" customFormat="1" ht="31.5" x14ac:dyDescent="0.35">
      <c r="A54" s="10" t="s">
        <v>664</v>
      </c>
      <c r="B54" s="10" t="s">
        <v>664</v>
      </c>
      <c r="C54" s="31">
        <v>1</v>
      </c>
      <c r="D54" s="36" t="s">
        <v>110</v>
      </c>
      <c r="E54" s="33" t="s">
        <v>660</v>
      </c>
      <c r="F54" s="37" t="s">
        <v>111</v>
      </c>
      <c r="G54" s="30" t="s">
        <v>661</v>
      </c>
      <c r="H54" s="38" t="s">
        <v>662</v>
      </c>
      <c r="I54" s="30" t="s">
        <v>663</v>
      </c>
      <c r="J54" s="31">
        <v>1</v>
      </c>
      <c r="K54" s="39" t="s">
        <v>65</v>
      </c>
      <c r="L54" s="25" t="s">
        <v>16</v>
      </c>
      <c r="M54" s="26">
        <v>29750000</v>
      </c>
      <c r="N54" s="26">
        <v>0</v>
      </c>
      <c r="O54" s="26">
        <v>29750000</v>
      </c>
      <c r="P54" s="27">
        <v>0</v>
      </c>
      <c r="Q54" s="27">
        <v>0</v>
      </c>
      <c r="R54" s="27">
        <v>0</v>
      </c>
      <c r="S54" s="108">
        <v>0</v>
      </c>
      <c r="T54" s="108">
        <v>0</v>
      </c>
      <c r="U54" s="108">
        <v>0</v>
      </c>
      <c r="V54" s="108">
        <v>0</v>
      </c>
      <c r="W54" s="108">
        <v>0</v>
      </c>
      <c r="X54" s="108">
        <v>0</v>
      </c>
      <c r="Y54" s="108">
        <v>0</v>
      </c>
      <c r="Z54" s="108">
        <v>0</v>
      </c>
      <c r="AA54" s="108">
        <v>0</v>
      </c>
      <c r="AB54" s="108">
        <v>0</v>
      </c>
      <c r="AC54" s="108">
        <v>0</v>
      </c>
      <c r="AD54" s="108">
        <v>0</v>
      </c>
      <c r="AE54" s="27">
        <f t="shared" si="27"/>
        <v>0</v>
      </c>
      <c r="AF54" s="108">
        <v>0</v>
      </c>
      <c r="AG54" s="108">
        <v>0</v>
      </c>
      <c r="AH54" s="108">
        <v>0</v>
      </c>
      <c r="AI54" s="108">
        <v>29750000</v>
      </c>
      <c r="AJ54" s="27">
        <f t="shared" si="28"/>
        <v>29750000</v>
      </c>
      <c r="AK54" s="11">
        <v>0</v>
      </c>
      <c r="AL54" s="11">
        <v>0</v>
      </c>
      <c r="AM54" s="11">
        <v>0</v>
      </c>
      <c r="AN54" s="11">
        <v>0</v>
      </c>
      <c r="AO54" s="11">
        <v>35000000</v>
      </c>
      <c r="AP54" s="11">
        <v>0</v>
      </c>
      <c r="AQ54" s="11">
        <v>0</v>
      </c>
      <c r="AR54" s="11">
        <v>0</v>
      </c>
      <c r="AS54" s="11">
        <v>0</v>
      </c>
      <c r="AT54" s="11">
        <v>29750000</v>
      </c>
    </row>
    <row r="55" spans="1:46" s="12" customFormat="1" ht="31.5" x14ac:dyDescent="0.35">
      <c r="A55" s="10" t="s">
        <v>664</v>
      </c>
      <c r="B55" s="10" t="s">
        <v>671</v>
      </c>
      <c r="C55" s="31">
        <v>1</v>
      </c>
      <c r="D55" s="36" t="s">
        <v>110</v>
      </c>
      <c r="E55" s="33" t="s">
        <v>660</v>
      </c>
      <c r="F55" s="37" t="s">
        <v>111</v>
      </c>
      <c r="G55" s="30" t="s">
        <v>661</v>
      </c>
      <c r="H55" s="38" t="s">
        <v>662</v>
      </c>
      <c r="I55" s="30" t="s">
        <v>663</v>
      </c>
      <c r="J55" s="31">
        <v>2</v>
      </c>
      <c r="K55" s="39" t="s">
        <v>65</v>
      </c>
      <c r="L55" s="25" t="s">
        <v>16</v>
      </c>
      <c r="M55" s="26">
        <v>4250000</v>
      </c>
      <c r="N55" s="26">
        <v>0</v>
      </c>
      <c r="O55" s="26">
        <v>4250000</v>
      </c>
      <c r="P55" s="27">
        <v>0</v>
      </c>
      <c r="Q55" s="27">
        <v>0</v>
      </c>
      <c r="R55" s="27">
        <v>0</v>
      </c>
      <c r="S55" s="108">
        <v>0</v>
      </c>
      <c r="T55" s="108">
        <v>0</v>
      </c>
      <c r="U55" s="108">
        <v>0</v>
      </c>
      <c r="V55" s="108">
        <v>0</v>
      </c>
      <c r="W55" s="108">
        <v>0</v>
      </c>
      <c r="X55" s="108">
        <v>0</v>
      </c>
      <c r="Y55" s="108">
        <v>0</v>
      </c>
      <c r="Z55" s="108">
        <v>0</v>
      </c>
      <c r="AA55" s="108">
        <v>0</v>
      </c>
      <c r="AB55" s="108">
        <v>0</v>
      </c>
      <c r="AC55" s="108">
        <v>0</v>
      </c>
      <c r="AD55" s="108">
        <v>0</v>
      </c>
      <c r="AE55" s="27">
        <f t="shared" si="27"/>
        <v>0</v>
      </c>
      <c r="AF55" s="108">
        <v>2762500</v>
      </c>
      <c r="AG55" s="108">
        <v>1487500</v>
      </c>
      <c r="AH55" s="108">
        <v>0</v>
      </c>
      <c r="AI55" s="108">
        <v>0</v>
      </c>
      <c r="AJ55" s="27">
        <f t="shared" si="28"/>
        <v>4250000</v>
      </c>
      <c r="AK55" s="11">
        <v>0</v>
      </c>
      <c r="AL55" s="11">
        <v>3250000</v>
      </c>
      <c r="AM55" s="11">
        <v>1750000</v>
      </c>
      <c r="AN55" s="11">
        <v>0</v>
      </c>
      <c r="AO55" s="11">
        <v>0</v>
      </c>
      <c r="AP55" s="11">
        <v>0</v>
      </c>
      <c r="AQ55" s="11">
        <v>0</v>
      </c>
      <c r="AR55" s="11">
        <v>0</v>
      </c>
      <c r="AS55" s="11">
        <v>0</v>
      </c>
      <c r="AT55" s="11">
        <v>0</v>
      </c>
    </row>
    <row r="56" spans="1:46" s="12" customFormat="1" ht="42" x14ac:dyDescent="0.35">
      <c r="A56" s="10" t="s">
        <v>112</v>
      </c>
      <c r="B56" s="10" t="s">
        <v>112</v>
      </c>
      <c r="C56" s="31">
        <v>2</v>
      </c>
      <c r="D56" s="29" t="s">
        <v>113</v>
      </c>
      <c r="E56" s="30" t="s">
        <v>114</v>
      </c>
      <c r="F56" s="31" t="s">
        <v>115</v>
      </c>
      <c r="G56" s="30" t="s">
        <v>116</v>
      </c>
      <c r="H56" s="28" t="s">
        <v>117</v>
      </c>
      <c r="I56" s="30" t="s">
        <v>118</v>
      </c>
      <c r="J56" s="31">
        <v>1</v>
      </c>
      <c r="K56" s="35" t="s">
        <v>65</v>
      </c>
      <c r="L56" s="25" t="s">
        <v>16</v>
      </c>
      <c r="M56" s="26">
        <v>2550000</v>
      </c>
      <c r="N56" s="26">
        <v>0</v>
      </c>
      <c r="O56" s="26">
        <v>2550000</v>
      </c>
      <c r="P56" s="27">
        <v>0</v>
      </c>
      <c r="Q56" s="27">
        <v>494028.61</v>
      </c>
      <c r="R56" s="27">
        <v>318750</v>
      </c>
      <c r="S56" s="108">
        <v>0</v>
      </c>
      <c r="T56" s="108">
        <v>204000</v>
      </c>
      <c r="U56" s="108">
        <v>0</v>
      </c>
      <c r="V56" s="108">
        <v>0</v>
      </c>
      <c r="W56" s="108">
        <v>0</v>
      </c>
      <c r="X56" s="108">
        <v>102000</v>
      </c>
      <c r="Y56" s="108">
        <v>0</v>
      </c>
      <c r="Z56" s="108">
        <v>0</v>
      </c>
      <c r="AA56" s="108">
        <v>0</v>
      </c>
      <c r="AB56" s="108">
        <v>0</v>
      </c>
      <c r="AC56" s="108">
        <v>293537.74000000005</v>
      </c>
      <c r="AD56" s="108">
        <v>0</v>
      </c>
      <c r="AE56" s="27">
        <f t="shared" si="27"/>
        <v>599537.74</v>
      </c>
      <c r="AF56" s="108">
        <v>0</v>
      </c>
      <c r="AG56" s="108">
        <v>0</v>
      </c>
      <c r="AH56" s="108">
        <v>0</v>
      </c>
      <c r="AI56" s="108">
        <v>1137683.6499999999</v>
      </c>
      <c r="AJ56" s="27">
        <f t="shared" si="28"/>
        <v>2550000</v>
      </c>
      <c r="AK56" s="11">
        <v>705338.51764705882</v>
      </c>
      <c r="AL56" s="11">
        <v>0</v>
      </c>
      <c r="AM56" s="11">
        <v>0</v>
      </c>
      <c r="AN56" s="11">
        <v>0</v>
      </c>
      <c r="AO56" s="11">
        <v>1338451.3523529412</v>
      </c>
      <c r="AP56" s="11">
        <v>1096881.4885</v>
      </c>
      <c r="AQ56" s="11">
        <v>1420101.5534999999</v>
      </c>
      <c r="AR56" s="11">
        <v>1420101.5534999999</v>
      </c>
      <c r="AS56" s="11">
        <v>1420101.5534999999</v>
      </c>
      <c r="AT56" s="11">
        <v>2557785.2034999998</v>
      </c>
    </row>
    <row r="57" spans="1:46" s="12" customFormat="1" ht="63" x14ac:dyDescent="0.35">
      <c r="A57" s="10" t="s">
        <v>119</v>
      </c>
      <c r="B57" s="10" t="s">
        <v>672</v>
      </c>
      <c r="C57" s="31">
        <v>2</v>
      </c>
      <c r="D57" s="29" t="s">
        <v>113</v>
      </c>
      <c r="E57" s="30" t="s">
        <v>114</v>
      </c>
      <c r="F57" s="31" t="s">
        <v>115</v>
      </c>
      <c r="G57" s="30" t="s">
        <v>116</v>
      </c>
      <c r="H57" s="33" t="s">
        <v>120</v>
      </c>
      <c r="I57" s="30" t="s">
        <v>121</v>
      </c>
      <c r="J57" s="31" t="s">
        <v>27</v>
      </c>
      <c r="K57" s="35" t="s">
        <v>65</v>
      </c>
      <c r="L57" s="25" t="s">
        <v>16</v>
      </c>
      <c r="M57" s="26">
        <v>151325080</v>
      </c>
      <c r="N57" s="26">
        <v>0</v>
      </c>
      <c r="O57" s="26">
        <v>151325080</v>
      </c>
      <c r="P57" s="27">
        <v>0</v>
      </c>
      <c r="Q57" s="27">
        <v>0</v>
      </c>
      <c r="R57" s="27">
        <v>54416773.300000004</v>
      </c>
      <c r="S57" s="108">
        <v>0</v>
      </c>
      <c r="T57" s="108">
        <v>672059.1</v>
      </c>
      <c r="U57" s="108">
        <v>0</v>
      </c>
      <c r="V57" s="108">
        <v>0</v>
      </c>
      <c r="W57" s="108">
        <v>3400000</v>
      </c>
      <c r="X57" s="108">
        <v>0</v>
      </c>
      <c r="Y57" s="108">
        <v>0</v>
      </c>
      <c r="Z57" s="108">
        <v>0</v>
      </c>
      <c r="AA57" s="108">
        <v>0</v>
      </c>
      <c r="AB57" s="108">
        <v>8899375.0500000007</v>
      </c>
      <c r="AC57" s="108">
        <v>0</v>
      </c>
      <c r="AD57" s="108">
        <v>0</v>
      </c>
      <c r="AE57" s="27">
        <f t="shared" si="27"/>
        <v>12971434.15</v>
      </c>
      <c r="AF57" s="108">
        <v>54194303.939999998</v>
      </c>
      <c r="AG57" s="108">
        <v>29742568.609999999</v>
      </c>
      <c r="AH57" s="108">
        <v>0</v>
      </c>
      <c r="AI57" s="108">
        <v>0</v>
      </c>
      <c r="AJ57" s="27">
        <f t="shared" si="28"/>
        <v>151325080</v>
      </c>
      <c r="AK57" s="11">
        <v>15260510.860509468</v>
      </c>
      <c r="AL57" s="11">
        <v>63758005.035558924</v>
      </c>
      <c r="AM57" s="11">
        <v>34991257.407906048</v>
      </c>
      <c r="AN57" s="11">
        <v>0</v>
      </c>
      <c r="AO57" s="11">
        <v>0</v>
      </c>
      <c r="AP57" s="11">
        <v>67388207.44600001</v>
      </c>
      <c r="AQ57" s="11">
        <v>121582511.39000002</v>
      </c>
      <c r="AR57" s="11">
        <v>153477742.13800001</v>
      </c>
      <c r="AS57" s="11">
        <v>153477742.13800001</v>
      </c>
      <c r="AT57" s="11">
        <v>153477742.13800001</v>
      </c>
    </row>
    <row r="58" spans="1:46" s="12" customFormat="1" ht="31.5" x14ac:dyDescent="0.35">
      <c r="A58" s="10" t="s">
        <v>122</v>
      </c>
      <c r="B58" s="10" t="s">
        <v>122</v>
      </c>
      <c r="C58" s="31">
        <v>2</v>
      </c>
      <c r="D58" s="29" t="s">
        <v>113</v>
      </c>
      <c r="E58" s="30" t="s">
        <v>114</v>
      </c>
      <c r="F58" s="31" t="s">
        <v>115</v>
      </c>
      <c r="G58" s="30" t="s">
        <v>116</v>
      </c>
      <c r="H58" s="28" t="s">
        <v>123</v>
      </c>
      <c r="I58" s="30" t="s">
        <v>124</v>
      </c>
      <c r="J58" s="31">
        <v>1</v>
      </c>
      <c r="K58" s="35" t="s">
        <v>65</v>
      </c>
      <c r="L58" s="25" t="s">
        <v>16</v>
      </c>
      <c r="M58" s="26">
        <v>271188</v>
      </c>
      <c r="N58" s="26">
        <v>0</v>
      </c>
      <c r="O58" s="26">
        <v>271188</v>
      </c>
      <c r="P58" s="27">
        <v>0</v>
      </c>
      <c r="Q58" s="27">
        <v>250373.59</v>
      </c>
      <c r="R58" s="27">
        <v>0</v>
      </c>
      <c r="S58" s="108">
        <v>0</v>
      </c>
      <c r="T58" s="108">
        <v>0</v>
      </c>
      <c r="U58" s="108">
        <v>0</v>
      </c>
      <c r="V58" s="108">
        <v>0</v>
      </c>
      <c r="W58" s="108">
        <v>0</v>
      </c>
      <c r="X58" s="108">
        <v>0</v>
      </c>
      <c r="Y58" s="108">
        <v>0</v>
      </c>
      <c r="Z58" s="108">
        <v>0</v>
      </c>
      <c r="AA58" s="108">
        <v>0</v>
      </c>
      <c r="AB58" s="108">
        <v>0</v>
      </c>
      <c r="AC58" s="108">
        <v>0</v>
      </c>
      <c r="AD58" s="108">
        <v>0</v>
      </c>
      <c r="AE58" s="27">
        <f t="shared" si="27"/>
        <v>0</v>
      </c>
      <c r="AF58" s="108">
        <v>0</v>
      </c>
      <c r="AG58" s="108">
        <v>0</v>
      </c>
      <c r="AH58" s="108">
        <v>0</v>
      </c>
      <c r="AI58" s="108">
        <v>20814.41</v>
      </c>
      <c r="AJ58" s="27">
        <f t="shared" si="28"/>
        <v>271188</v>
      </c>
      <c r="AK58" s="11">
        <v>0</v>
      </c>
      <c r="AL58" s="11">
        <v>0</v>
      </c>
      <c r="AM58" s="11">
        <v>0</v>
      </c>
      <c r="AN58" s="11">
        <v>0</v>
      </c>
      <c r="AO58" s="11">
        <v>20814.41</v>
      </c>
      <c r="AP58" s="11">
        <v>532043.88299999991</v>
      </c>
      <c r="AQ58" s="11">
        <v>532043.88299999991</v>
      </c>
      <c r="AR58" s="11">
        <v>532043.88299999991</v>
      </c>
      <c r="AS58" s="11">
        <v>532043.88299999991</v>
      </c>
      <c r="AT58" s="11">
        <v>552858.29299999995</v>
      </c>
    </row>
    <row r="59" spans="1:46" s="12" customFormat="1" ht="31.5" x14ac:dyDescent="0.35">
      <c r="A59" s="10" t="s">
        <v>125</v>
      </c>
      <c r="B59" s="10" t="s">
        <v>125</v>
      </c>
      <c r="C59" s="31">
        <v>2</v>
      </c>
      <c r="D59" s="29" t="s">
        <v>113</v>
      </c>
      <c r="E59" s="30" t="s">
        <v>114</v>
      </c>
      <c r="F59" s="31" t="s">
        <v>115</v>
      </c>
      <c r="G59" s="30" t="s">
        <v>116</v>
      </c>
      <c r="H59" s="28" t="s">
        <v>123</v>
      </c>
      <c r="I59" s="30" t="s">
        <v>124</v>
      </c>
      <c r="J59" s="31">
        <v>2</v>
      </c>
      <c r="K59" s="35" t="s">
        <v>126</v>
      </c>
      <c r="L59" s="25" t="s">
        <v>16</v>
      </c>
      <c r="M59" s="26">
        <v>47440102</v>
      </c>
      <c r="N59" s="26">
        <v>0</v>
      </c>
      <c r="O59" s="26">
        <v>47440102</v>
      </c>
      <c r="P59" s="27">
        <v>0</v>
      </c>
      <c r="Q59" s="27">
        <v>0</v>
      </c>
      <c r="R59" s="27">
        <v>14232030.68</v>
      </c>
      <c r="S59" s="108">
        <v>0</v>
      </c>
      <c r="T59" s="108">
        <v>0</v>
      </c>
      <c r="U59" s="108">
        <v>0</v>
      </c>
      <c r="V59" s="108">
        <v>0</v>
      </c>
      <c r="W59" s="108">
        <v>0</v>
      </c>
      <c r="X59" s="108">
        <v>0</v>
      </c>
      <c r="Y59" s="108">
        <v>0</v>
      </c>
      <c r="Z59" s="108">
        <v>0</v>
      </c>
      <c r="AA59" s="108">
        <v>0</v>
      </c>
      <c r="AB59" s="108">
        <v>3000624.95</v>
      </c>
      <c r="AC59" s="108">
        <v>0</v>
      </c>
      <c r="AD59" s="108">
        <v>0</v>
      </c>
      <c r="AE59" s="27">
        <f t="shared" si="27"/>
        <v>3000624.95</v>
      </c>
      <c r="AF59" s="108">
        <v>18055696.060000002</v>
      </c>
      <c r="AG59" s="108">
        <v>12151750.310000002</v>
      </c>
      <c r="AH59" s="108">
        <v>0</v>
      </c>
      <c r="AI59" s="108">
        <v>0</v>
      </c>
      <c r="AJ59" s="27">
        <f t="shared" si="28"/>
        <v>47440102</v>
      </c>
      <c r="AK59" s="11">
        <v>3530147.0186031805</v>
      </c>
      <c r="AL59" s="11">
        <v>21241995.476647019</v>
      </c>
      <c r="AM59" s="11">
        <v>14296176.91063216</v>
      </c>
      <c r="AN59" s="11">
        <v>0</v>
      </c>
      <c r="AO59" s="11">
        <v>0</v>
      </c>
      <c r="AP59" s="11">
        <v>17232655.638499998</v>
      </c>
      <c r="AQ59" s="11">
        <v>35288351.694499999</v>
      </c>
      <c r="AR59" s="11">
        <v>45287441.061999999</v>
      </c>
      <c r="AS59" s="11">
        <v>45287441.061999999</v>
      </c>
      <c r="AT59" s="11">
        <v>45287441.061999999</v>
      </c>
    </row>
    <row r="60" spans="1:46" s="12" customFormat="1" ht="31.5" x14ac:dyDescent="0.35">
      <c r="A60" s="10" t="s">
        <v>127</v>
      </c>
      <c r="B60" s="10" t="s">
        <v>673</v>
      </c>
      <c r="C60" s="31">
        <v>2</v>
      </c>
      <c r="D60" s="29" t="s">
        <v>113</v>
      </c>
      <c r="E60" s="30" t="s">
        <v>114</v>
      </c>
      <c r="F60" s="31" t="s">
        <v>115</v>
      </c>
      <c r="G60" s="30" t="s">
        <v>116</v>
      </c>
      <c r="H60" s="28" t="s">
        <v>128</v>
      </c>
      <c r="I60" s="30" t="s">
        <v>129</v>
      </c>
      <c r="J60" s="31">
        <v>1</v>
      </c>
      <c r="K60" s="35" t="s">
        <v>65</v>
      </c>
      <c r="L60" s="25" t="s">
        <v>16</v>
      </c>
      <c r="M60" s="26">
        <v>74486813</v>
      </c>
      <c r="N60" s="26">
        <v>0</v>
      </c>
      <c r="O60" s="26">
        <v>74486813</v>
      </c>
      <c r="P60" s="27">
        <v>0</v>
      </c>
      <c r="Q60" s="27">
        <v>0</v>
      </c>
      <c r="R60" s="27">
        <v>0</v>
      </c>
      <c r="S60" s="108">
        <v>0</v>
      </c>
      <c r="T60" s="108">
        <v>0</v>
      </c>
      <c r="U60" s="108">
        <v>0</v>
      </c>
      <c r="V60" s="108">
        <v>76511.899999999994</v>
      </c>
      <c r="W60" s="108">
        <v>0</v>
      </c>
      <c r="X60" s="108">
        <v>0</v>
      </c>
      <c r="Y60" s="108">
        <v>3625324.58</v>
      </c>
      <c r="Z60" s="108">
        <v>7650</v>
      </c>
      <c r="AA60" s="108">
        <v>0</v>
      </c>
      <c r="AB60" s="108">
        <v>76512.899999999994</v>
      </c>
      <c r="AC60" s="108">
        <v>0</v>
      </c>
      <c r="AD60" s="108">
        <v>0</v>
      </c>
      <c r="AE60" s="27">
        <f t="shared" si="27"/>
        <v>3785999.38</v>
      </c>
      <c r="AF60" s="108">
        <v>22533941.68</v>
      </c>
      <c r="AG60" s="108">
        <v>22449344.210000001</v>
      </c>
      <c r="AH60" s="108">
        <v>22051697.41</v>
      </c>
      <c r="AI60" s="108">
        <v>3665830.32</v>
      </c>
      <c r="AJ60" s="27">
        <f t="shared" si="28"/>
        <v>74486812.999999985</v>
      </c>
      <c r="AK60" s="11">
        <v>4388779.3202057639</v>
      </c>
      <c r="AL60" s="11">
        <v>26121635.880433429</v>
      </c>
      <c r="AM60" s="11">
        <v>26023569.401912846</v>
      </c>
      <c r="AN60" s="11">
        <v>25562612.101759773</v>
      </c>
      <c r="AO60" s="11">
        <v>4230075.3056882024</v>
      </c>
      <c r="AP60" s="11">
        <v>84161.9</v>
      </c>
      <c r="AQ60" s="11">
        <v>22545191.43</v>
      </c>
      <c r="AR60" s="11">
        <v>45059323.489999995</v>
      </c>
      <c r="AS60" s="11">
        <v>67119145.200000003</v>
      </c>
      <c r="AT60" s="11">
        <v>70784975.519999996</v>
      </c>
    </row>
    <row r="61" spans="1:46" s="12" customFormat="1" ht="31.5" x14ac:dyDescent="0.35">
      <c r="A61" s="10" t="s">
        <v>130</v>
      </c>
      <c r="B61" s="10" t="s">
        <v>130</v>
      </c>
      <c r="C61" s="31">
        <v>2</v>
      </c>
      <c r="D61" s="29" t="s">
        <v>113</v>
      </c>
      <c r="E61" s="30" t="s">
        <v>114</v>
      </c>
      <c r="F61" s="31" t="s">
        <v>115</v>
      </c>
      <c r="G61" s="30" t="s">
        <v>116</v>
      </c>
      <c r="H61" s="31" t="s">
        <v>131</v>
      </c>
      <c r="I61" s="30" t="s">
        <v>132</v>
      </c>
      <c r="J61" s="31" t="s">
        <v>27</v>
      </c>
      <c r="K61" s="39" t="s">
        <v>28</v>
      </c>
      <c r="L61" s="25" t="s">
        <v>16</v>
      </c>
      <c r="M61" s="26">
        <v>16269000</v>
      </c>
      <c r="N61" s="26">
        <v>0</v>
      </c>
      <c r="O61" s="26">
        <v>16269000</v>
      </c>
      <c r="P61" s="27">
        <v>0</v>
      </c>
      <c r="Q61" s="27">
        <v>0</v>
      </c>
      <c r="R61" s="27">
        <v>51356.42</v>
      </c>
      <c r="S61" s="108">
        <v>0</v>
      </c>
      <c r="T61" s="108">
        <v>0</v>
      </c>
      <c r="U61" s="108">
        <v>0</v>
      </c>
      <c r="V61" s="108">
        <v>57197.03</v>
      </c>
      <c r="W61" s="108">
        <v>0</v>
      </c>
      <c r="X61" s="108">
        <v>0</v>
      </c>
      <c r="Y61" s="108">
        <v>0</v>
      </c>
      <c r="Z61" s="108">
        <v>0</v>
      </c>
      <c r="AA61" s="108">
        <v>0</v>
      </c>
      <c r="AB61" s="108">
        <v>369937.11</v>
      </c>
      <c r="AC61" s="108">
        <v>0</v>
      </c>
      <c r="AD61" s="108">
        <v>0</v>
      </c>
      <c r="AE61" s="27">
        <f t="shared" si="27"/>
        <v>427134.14</v>
      </c>
      <c r="AF61" s="108">
        <v>4421770.51</v>
      </c>
      <c r="AG61" s="108">
        <v>5917245.4970000004</v>
      </c>
      <c r="AH61" s="108">
        <v>3735060.0669999998</v>
      </c>
      <c r="AI61" s="108">
        <v>1716433.3660000004</v>
      </c>
      <c r="AJ61" s="27">
        <f t="shared" si="28"/>
        <v>16269000</v>
      </c>
      <c r="AK61" s="11">
        <v>502510.75294117653</v>
      </c>
      <c r="AL61" s="11">
        <v>5202082.9529411765</v>
      </c>
      <c r="AM61" s="11">
        <v>6961465.2905882364</v>
      </c>
      <c r="AN61" s="11">
        <v>4394188.3141176468</v>
      </c>
      <c r="AO61" s="11">
        <v>1834486.7494117618</v>
      </c>
      <c r="AP61" s="11">
        <v>478490.55950000003</v>
      </c>
      <c r="AQ61" s="11">
        <v>4900261.0670000007</v>
      </c>
      <c r="AR61" s="11">
        <v>10817506.561800001</v>
      </c>
      <c r="AS61" s="11">
        <v>14552566.632100001</v>
      </c>
      <c r="AT61" s="11">
        <v>16269000.000000002</v>
      </c>
    </row>
    <row r="62" spans="1:46" s="12" customFormat="1" ht="31.5" x14ac:dyDescent="0.35">
      <c r="A62" s="10" t="s">
        <v>133</v>
      </c>
      <c r="B62" s="10" t="s">
        <v>133</v>
      </c>
      <c r="C62" s="31">
        <v>2</v>
      </c>
      <c r="D62" s="29" t="s">
        <v>113</v>
      </c>
      <c r="E62" s="30" t="s">
        <v>114</v>
      </c>
      <c r="F62" s="31" t="s">
        <v>115</v>
      </c>
      <c r="G62" s="30" t="s">
        <v>116</v>
      </c>
      <c r="H62" s="28" t="s">
        <v>134</v>
      </c>
      <c r="I62" s="30" t="s">
        <v>135</v>
      </c>
      <c r="J62" s="31">
        <v>1</v>
      </c>
      <c r="K62" s="35" t="s">
        <v>97</v>
      </c>
      <c r="L62" s="25" t="s">
        <v>16</v>
      </c>
      <c r="M62" s="26">
        <v>2458569</v>
      </c>
      <c r="N62" s="26">
        <v>0</v>
      </c>
      <c r="O62" s="26">
        <v>2458569</v>
      </c>
      <c r="P62" s="27">
        <v>0</v>
      </c>
      <c r="Q62" s="27">
        <v>0</v>
      </c>
      <c r="R62" s="27">
        <v>1972744.23</v>
      </c>
      <c r="S62" s="108">
        <v>138328.20000000001</v>
      </c>
      <c r="T62" s="108">
        <v>0</v>
      </c>
      <c r="U62" s="108">
        <v>86392.99</v>
      </c>
      <c r="V62" s="108">
        <v>0</v>
      </c>
      <c r="W62" s="108">
        <v>16083.360000000026</v>
      </c>
      <c r="X62" s="108">
        <v>0</v>
      </c>
      <c r="Y62" s="108">
        <v>23054.700000000012</v>
      </c>
      <c r="Z62" s="108">
        <v>0</v>
      </c>
      <c r="AA62" s="108">
        <v>0</v>
      </c>
      <c r="AB62" s="108">
        <v>0</v>
      </c>
      <c r="AC62" s="108">
        <v>0</v>
      </c>
      <c r="AD62" s="108">
        <v>0</v>
      </c>
      <c r="AE62" s="27">
        <f t="shared" si="27"/>
        <v>263859.25</v>
      </c>
      <c r="AF62" s="108">
        <v>221964.55999999988</v>
      </c>
      <c r="AG62" s="108">
        <v>0</v>
      </c>
      <c r="AH62" s="108">
        <v>0</v>
      </c>
      <c r="AI62" s="108">
        <v>0.96</v>
      </c>
      <c r="AJ62" s="27">
        <f t="shared" si="28"/>
        <v>2458569</v>
      </c>
      <c r="AK62" s="11">
        <v>263859.25</v>
      </c>
      <c r="AL62" s="11">
        <v>221964.55999999988</v>
      </c>
      <c r="AM62" s="11">
        <v>0</v>
      </c>
      <c r="AN62" s="11">
        <v>0</v>
      </c>
      <c r="AO62" s="11">
        <v>0.96</v>
      </c>
      <c r="AP62" s="11">
        <v>2278038.3095</v>
      </c>
      <c r="AQ62" s="11">
        <v>3093704.3615000001</v>
      </c>
      <c r="AR62" s="11">
        <v>3093704.3615000001</v>
      </c>
      <c r="AS62" s="11">
        <v>3093704.3615000001</v>
      </c>
      <c r="AT62" s="11">
        <v>3093705.3215000005</v>
      </c>
    </row>
    <row r="63" spans="1:46" s="12" customFormat="1" ht="31.5" x14ac:dyDescent="0.35">
      <c r="A63" s="10" t="s">
        <v>136</v>
      </c>
      <c r="B63" s="10" t="s">
        <v>136</v>
      </c>
      <c r="C63" s="31">
        <v>2</v>
      </c>
      <c r="D63" s="29" t="s">
        <v>113</v>
      </c>
      <c r="E63" s="30" t="s">
        <v>114</v>
      </c>
      <c r="F63" s="31" t="s">
        <v>115</v>
      </c>
      <c r="G63" s="30" t="s">
        <v>116</v>
      </c>
      <c r="H63" s="28" t="s">
        <v>134</v>
      </c>
      <c r="I63" s="30" t="s">
        <v>135</v>
      </c>
      <c r="J63" s="31">
        <v>2</v>
      </c>
      <c r="K63" s="35" t="s">
        <v>97</v>
      </c>
      <c r="L63" s="25" t="s">
        <v>16</v>
      </c>
      <c r="M63" s="26">
        <v>2322573</v>
      </c>
      <c r="N63" s="26">
        <v>0</v>
      </c>
      <c r="O63" s="26">
        <v>2322573</v>
      </c>
      <c r="P63" s="27">
        <v>0</v>
      </c>
      <c r="Q63" s="27">
        <v>0</v>
      </c>
      <c r="R63" s="27">
        <v>611636.56999999983</v>
      </c>
      <c r="S63" s="108">
        <v>2365.8199999999997</v>
      </c>
      <c r="T63" s="108">
        <v>21606.53</v>
      </c>
      <c r="U63" s="108">
        <v>339013.71</v>
      </c>
      <c r="V63" s="108">
        <v>77342.170000000013</v>
      </c>
      <c r="W63" s="108">
        <v>36010.870000000003</v>
      </c>
      <c r="X63" s="108">
        <v>121875</v>
      </c>
      <c r="Y63" s="108">
        <v>136730.63</v>
      </c>
      <c r="Z63" s="108">
        <v>136500</v>
      </c>
      <c r="AA63" s="108">
        <v>0</v>
      </c>
      <c r="AB63" s="108">
        <v>68605.5</v>
      </c>
      <c r="AC63" s="108">
        <v>176245.18</v>
      </c>
      <c r="AD63" s="108">
        <v>0</v>
      </c>
      <c r="AE63" s="27">
        <f t="shared" si="27"/>
        <v>1116295.4099999999</v>
      </c>
      <c r="AF63" s="108">
        <v>594640.05000000005</v>
      </c>
      <c r="AG63" s="108">
        <v>0</v>
      </c>
      <c r="AH63" s="108">
        <v>0</v>
      </c>
      <c r="AI63" s="108">
        <v>0.97</v>
      </c>
      <c r="AJ63" s="27">
        <f t="shared" si="28"/>
        <v>2322573</v>
      </c>
      <c r="AK63" s="11">
        <v>1116295.4099999999</v>
      </c>
      <c r="AL63" s="11">
        <v>594640.05000000005</v>
      </c>
      <c r="AM63" s="11">
        <v>0</v>
      </c>
      <c r="AN63" s="11">
        <v>0</v>
      </c>
      <c r="AO63" s="11">
        <v>0.97</v>
      </c>
      <c r="AP63" s="11">
        <v>1115405.649</v>
      </c>
      <c r="AQ63" s="11">
        <v>2636550.4339999999</v>
      </c>
      <c r="AR63" s="11">
        <v>3037209.6214999999</v>
      </c>
      <c r="AS63" s="11">
        <v>3037209.6214999999</v>
      </c>
      <c r="AT63" s="11">
        <v>3037210.5914999996</v>
      </c>
    </row>
    <row r="64" spans="1:46" s="12" customFormat="1" ht="31.5" x14ac:dyDescent="0.35">
      <c r="A64" s="10" t="s">
        <v>137</v>
      </c>
      <c r="B64" s="10" t="s">
        <v>137</v>
      </c>
      <c r="C64" s="31">
        <v>2</v>
      </c>
      <c r="D64" s="29" t="s">
        <v>113</v>
      </c>
      <c r="E64" s="30" t="s">
        <v>114</v>
      </c>
      <c r="F64" s="31" t="s">
        <v>115</v>
      </c>
      <c r="G64" s="30" t="s">
        <v>116</v>
      </c>
      <c r="H64" s="28" t="s">
        <v>134</v>
      </c>
      <c r="I64" s="30" t="s">
        <v>135</v>
      </c>
      <c r="J64" s="31">
        <v>3</v>
      </c>
      <c r="K64" s="35" t="s">
        <v>97</v>
      </c>
      <c r="L64" s="25" t="s">
        <v>16</v>
      </c>
      <c r="M64" s="26">
        <v>16464931</v>
      </c>
      <c r="N64" s="26">
        <v>0</v>
      </c>
      <c r="O64" s="26">
        <v>16464931</v>
      </c>
      <c r="P64" s="27">
        <v>0</v>
      </c>
      <c r="Q64" s="27">
        <v>0</v>
      </c>
      <c r="R64" s="27">
        <v>0</v>
      </c>
      <c r="S64" s="108">
        <v>0</v>
      </c>
      <c r="T64" s="108">
        <v>0</v>
      </c>
      <c r="U64" s="108">
        <v>0</v>
      </c>
      <c r="V64" s="108">
        <v>0</v>
      </c>
      <c r="W64" s="108">
        <v>0</v>
      </c>
      <c r="X64" s="108">
        <v>0</v>
      </c>
      <c r="Y64" s="108">
        <v>0</v>
      </c>
      <c r="Z64" s="108">
        <v>0</v>
      </c>
      <c r="AA64" s="108">
        <v>0</v>
      </c>
      <c r="AB64" s="108">
        <v>0</v>
      </c>
      <c r="AC64" s="108">
        <v>0</v>
      </c>
      <c r="AD64" s="108">
        <v>0</v>
      </c>
      <c r="AE64" s="27">
        <f t="shared" si="27"/>
        <v>0</v>
      </c>
      <c r="AF64" s="108">
        <v>3292986.2</v>
      </c>
      <c r="AG64" s="108">
        <v>4939479.3</v>
      </c>
      <c r="AH64" s="108">
        <v>4939479.3</v>
      </c>
      <c r="AI64" s="108">
        <v>3292986.2</v>
      </c>
      <c r="AJ64" s="27">
        <f t="shared" si="28"/>
        <v>16464931</v>
      </c>
      <c r="AK64" s="11">
        <v>0</v>
      </c>
      <c r="AL64" s="11">
        <v>3292986.2</v>
      </c>
      <c r="AM64" s="11">
        <v>4939479.3</v>
      </c>
      <c r="AN64" s="11">
        <v>4939479.3</v>
      </c>
      <c r="AO64" s="11">
        <v>3292986.2</v>
      </c>
      <c r="AP64" s="11">
        <v>0</v>
      </c>
      <c r="AQ64" s="11">
        <v>3292986.2</v>
      </c>
      <c r="AR64" s="11">
        <v>8232465.5</v>
      </c>
      <c r="AS64" s="11">
        <v>13171944.800000001</v>
      </c>
      <c r="AT64" s="11">
        <v>16464931</v>
      </c>
    </row>
    <row r="65" spans="1:46" s="12" customFormat="1" ht="31.5" x14ac:dyDescent="0.35">
      <c r="A65" s="10" t="s">
        <v>138</v>
      </c>
      <c r="B65" s="10" t="s">
        <v>138</v>
      </c>
      <c r="C65" s="31">
        <v>2</v>
      </c>
      <c r="D65" s="29" t="s">
        <v>113</v>
      </c>
      <c r="E65" s="30" t="s">
        <v>114</v>
      </c>
      <c r="F65" s="31" t="s">
        <v>115</v>
      </c>
      <c r="G65" s="30" t="s">
        <v>116</v>
      </c>
      <c r="H65" s="28" t="s">
        <v>139</v>
      </c>
      <c r="I65" s="30" t="s">
        <v>140</v>
      </c>
      <c r="J65" s="31" t="s">
        <v>27</v>
      </c>
      <c r="K65" s="35" t="s">
        <v>65</v>
      </c>
      <c r="L65" s="25" t="s">
        <v>16</v>
      </c>
      <c r="M65" s="26">
        <v>11092500</v>
      </c>
      <c r="N65" s="26">
        <v>0</v>
      </c>
      <c r="O65" s="26">
        <v>11092500</v>
      </c>
      <c r="P65" s="27">
        <v>0</v>
      </c>
      <c r="Q65" s="27">
        <v>0</v>
      </c>
      <c r="R65" s="27">
        <v>0</v>
      </c>
      <c r="S65" s="108">
        <v>0</v>
      </c>
      <c r="T65" s="108">
        <v>0</v>
      </c>
      <c r="U65" s="108">
        <v>0</v>
      </c>
      <c r="V65" s="108">
        <v>1109250</v>
      </c>
      <c r="W65" s="108">
        <v>0</v>
      </c>
      <c r="X65" s="108">
        <v>0</v>
      </c>
      <c r="Y65" s="108">
        <v>0</v>
      </c>
      <c r="Z65" s="108">
        <v>0</v>
      </c>
      <c r="AA65" s="108">
        <v>0</v>
      </c>
      <c r="AB65" s="108">
        <v>1109250</v>
      </c>
      <c r="AC65" s="108">
        <v>0</v>
      </c>
      <c r="AD65" s="108">
        <v>0</v>
      </c>
      <c r="AE65" s="27">
        <f t="shared" si="27"/>
        <v>2218500</v>
      </c>
      <c r="AF65" s="108">
        <v>2773125</v>
      </c>
      <c r="AG65" s="108">
        <v>2773125</v>
      </c>
      <c r="AH65" s="108">
        <v>2218500</v>
      </c>
      <c r="AI65" s="108">
        <v>1109250</v>
      </c>
      <c r="AJ65" s="27">
        <f t="shared" si="28"/>
        <v>11092500</v>
      </c>
      <c r="AK65" s="11">
        <v>2610000</v>
      </c>
      <c r="AL65" s="11">
        <v>3262500</v>
      </c>
      <c r="AM65" s="11">
        <v>3262500</v>
      </c>
      <c r="AN65" s="11">
        <v>2610000</v>
      </c>
      <c r="AO65" s="11">
        <v>1305000</v>
      </c>
      <c r="AP65" s="11">
        <v>0</v>
      </c>
      <c r="AQ65" s="11">
        <v>2218500</v>
      </c>
      <c r="AR65" s="11">
        <v>7764750</v>
      </c>
      <c r="AS65" s="11">
        <v>9983250</v>
      </c>
      <c r="AT65" s="11">
        <v>11092500</v>
      </c>
    </row>
    <row r="66" spans="1:46" s="12" customFormat="1" ht="31.5" x14ac:dyDescent="0.35">
      <c r="A66" s="10" t="s">
        <v>141</v>
      </c>
      <c r="B66" s="10" t="s">
        <v>141</v>
      </c>
      <c r="C66" s="31">
        <v>2</v>
      </c>
      <c r="D66" s="29" t="s">
        <v>113</v>
      </c>
      <c r="E66" s="30" t="s">
        <v>114</v>
      </c>
      <c r="F66" s="31" t="s">
        <v>115</v>
      </c>
      <c r="G66" s="30" t="s">
        <v>116</v>
      </c>
      <c r="H66" s="28" t="s">
        <v>142</v>
      </c>
      <c r="I66" s="30" t="s">
        <v>143</v>
      </c>
      <c r="J66" s="31" t="s">
        <v>27</v>
      </c>
      <c r="K66" s="35" t="s">
        <v>65</v>
      </c>
      <c r="L66" s="25" t="s">
        <v>16</v>
      </c>
      <c r="M66" s="26">
        <v>29580000</v>
      </c>
      <c r="N66" s="26">
        <v>0</v>
      </c>
      <c r="O66" s="26">
        <v>29580000</v>
      </c>
      <c r="P66" s="27">
        <v>0</v>
      </c>
      <c r="Q66" s="27">
        <v>0</v>
      </c>
      <c r="R66" s="27">
        <v>0</v>
      </c>
      <c r="S66" s="108">
        <v>80000</v>
      </c>
      <c r="T66" s="108">
        <v>0</v>
      </c>
      <c r="U66" s="108">
        <v>63750</v>
      </c>
      <c r="V66" s="108">
        <v>0</v>
      </c>
      <c r="W66" s="108">
        <v>2878000</v>
      </c>
      <c r="X66" s="108">
        <v>63750</v>
      </c>
      <c r="Y66" s="108">
        <v>127500</v>
      </c>
      <c r="Z66" s="108">
        <v>127500</v>
      </c>
      <c r="AA66" s="108">
        <v>0</v>
      </c>
      <c r="AB66" s="108">
        <v>97500</v>
      </c>
      <c r="AC66" s="108">
        <v>2878000</v>
      </c>
      <c r="AD66" s="108">
        <v>0</v>
      </c>
      <c r="AE66" s="27">
        <f t="shared" si="27"/>
        <v>6316000</v>
      </c>
      <c r="AF66" s="108">
        <v>7435000</v>
      </c>
      <c r="AG66" s="108">
        <v>8634000</v>
      </c>
      <c r="AH66" s="108">
        <v>5756000</v>
      </c>
      <c r="AI66" s="108">
        <v>1439000</v>
      </c>
      <c r="AJ66" s="27">
        <f t="shared" si="28"/>
        <v>29580000</v>
      </c>
      <c r="AK66" s="11">
        <v>7430588.2352941176</v>
      </c>
      <c r="AL66" s="11">
        <v>8747058.823529413</v>
      </c>
      <c r="AM66" s="11">
        <v>10157647.05882353</v>
      </c>
      <c r="AN66" s="11">
        <v>6771764.7058823528</v>
      </c>
      <c r="AO66" s="11">
        <v>1692941.1764705882</v>
      </c>
      <c r="AP66" s="11">
        <v>446250</v>
      </c>
      <c r="AQ66" s="11">
        <v>6555999.9994999999</v>
      </c>
      <c r="AR66" s="11">
        <v>18067999.999499999</v>
      </c>
      <c r="AS66" s="11">
        <v>25262999.999499999</v>
      </c>
      <c r="AT66" s="11">
        <v>29579999.999499995</v>
      </c>
    </row>
    <row r="67" spans="1:46" s="12" customFormat="1" ht="21" x14ac:dyDescent="0.35">
      <c r="A67" s="10" t="s">
        <v>144</v>
      </c>
      <c r="B67" s="10" t="s">
        <v>144</v>
      </c>
      <c r="C67" s="28">
        <v>2</v>
      </c>
      <c r="D67" s="36" t="s">
        <v>113</v>
      </c>
      <c r="E67" s="30" t="s">
        <v>114</v>
      </c>
      <c r="F67" s="28" t="s">
        <v>145</v>
      </c>
      <c r="G67" s="30" t="s">
        <v>146</v>
      </c>
      <c r="H67" s="31" t="s">
        <v>147</v>
      </c>
      <c r="I67" s="30" t="s">
        <v>146</v>
      </c>
      <c r="J67" s="31">
        <v>1</v>
      </c>
      <c r="K67" s="35" t="s">
        <v>126</v>
      </c>
      <c r="L67" s="25" t="s">
        <v>17</v>
      </c>
      <c r="M67" s="26">
        <v>18246193</v>
      </c>
      <c r="N67" s="26">
        <v>0</v>
      </c>
      <c r="O67" s="26">
        <v>18246193</v>
      </c>
      <c r="P67" s="27">
        <v>0</v>
      </c>
      <c r="Q67" s="27">
        <v>0</v>
      </c>
      <c r="R67" s="27">
        <v>5473858.0499999998</v>
      </c>
      <c r="S67" s="108">
        <v>0</v>
      </c>
      <c r="T67" s="108">
        <v>0</v>
      </c>
      <c r="U67" s="108">
        <v>0</v>
      </c>
      <c r="V67" s="108">
        <v>0</v>
      </c>
      <c r="W67" s="108">
        <v>0</v>
      </c>
      <c r="X67" s="108">
        <v>0</v>
      </c>
      <c r="Y67" s="108">
        <v>0</v>
      </c>
      <c r="Z67" s="108">
        <v>0</v>
      </c>
      <c r="AA67" s="108">
        <v>0</v>
      </c>
      <c r="AB67" s="108">
        <v>0</v>
      </c>
      <c r="AC67" s="108">
        <v>0</v>
      </c>
      <c r="AD67" s="108">
        <v>1700000</v>
      </c>
      <c r="AE67" s="27">
        <f t="shared" si="27"/>
        <v>1700000</v>
      </c>
      <c r="AF67" s="108">
        <v>10200000</v>
      </c>
      <c r="AG67" s="108">
        <v>872334.95</v>
      </c>
      <c r="AH67" s="108">
        <v>0</v>
      </c>
      <c r="AI67" s="108">
        <v>0</v>
      </c>
      <c r="AJ67" s="27">
        <f t="shared" si="28"/>
        <v>18246193</v>
      </c>
      <c r="AK67" s="11">
        <v>2000000.0548059533</v>
      </c>
      <c r="AL67" s="11">
        <v>12000000.32883572</v>
      </c>
      <c r="AM67" s="11">
        <v>1026276.4398877345</v>
      </c>
      <c r="AN67" s="11">
        <v>0</v>
      </c>
      <c r="AO67" s="11">
        <v>0</v>
      </c>
      <c r="AP67" s="11">
        <v>5473858.0499999998</v>
      </c>
      <c r="AQ67" s="11">
        <v>12273858.050000001</v>
      </c>
      <c r="AR67" s="11">
        <v>18246193.5</v>
      </c>
      <c r="AS67" s="11">
        <v>18246193.5</v>
      </c>
      <c r="AT67" s="11">
        <v>18246193.5</v>
      </c>
    </row>
    <row r="68" spans="1:46" s="12" customFormat="1" ht="31.5" x14ac:dyDescent="0.35">
      <c r="A68" s="10" t="s">
        <v>148</v>
      </c>
      <c r="B68" s="10" t="s">
        <v>148</v>
      </c>
      <c r="C68" s="28">
        <v>2</v>
      </c>
      <c r="D68" s="36" t="s">
        <v>113</v>
      </c>
      <c r="E68" s="30" t="s">
        <v>114</v>
      </c>
      <c r="F68" s="28" t="s">
        <v>149</v>
      </c>
      <c r="G68" s="30" t="s">
        <v>150</v>
      </c>
      <c r="H68" s="28" t="s">
        <v>151</v>
      </c>
      <c r="I68" s="30" t="s">
        <v>152</v>
      </c>
      <c r="J68" s="31">
        <v>1</v>
      </c>
      <c r="K68" s="35" t="s">
        <v>97</v>
      </c>
      <c r="L68" s="25" t="s">
        <v>16</v>
      </c>
      <c r="M68" s="26">
        <v>33035993</v>
      </c>
      <c r="N68" s="26">
        <v>0</v>
      </c>
      <c r="O68" s="26">
        <v>33035993</v>
      </c>
      <c r="P68" s="27">
        <v>0</v>
      </c>
      <c r="Q68" s="27">
        <v>0</v>
      </c>
      <c r="R68" s="27">
        <v>1494950.52</v>
      </c>
      <c r="S68" s="108">
        <v>372328.61</v>
      </c>
      <c r="T68" s="108">
        <v>479127.85</v>
      </c>
      <c r="U68" s="108">
        <v>1180151.44</v>
      </c>
      <c r="V68" s="108">
        <v>536269.04749999999</v>
      </c>
      <c r="W68" s="108">
        <v>203264.7</v>
      </c>
      <c r="X68" s="108">
        <v>42307.03</v>
      </c>
      <c r="Y68" s="108">
        <v>1515477.09</v>
      </c>
      <c r="Z68" s="108">
        <v>990832.19</v>
      </c>
      <c r="AA68" s="108">
        <v>1773983.7599999998</v>
      </c>
      <c r="AB68" s="108">
        <v>421466.10749999998</v>
      </c>
      <c r="AC68" s="108">
        <v>95561.19</v>
      </c>
      <c r="AD68" s="108">
        <v>1047413.5599999999</v>
      </c>
      <c r="AE68" s="27">
        <f t="shared" si="27"/>
        <v>8658182.5749999993</v>
      </c>
      <c r="AF68" s="108">
        <v>15433065.854</v>
      </c>
      <c r="AG68" s="108">
        <v>7417457.0609999998</v>
      </c>
      <c r="AH68" s="108">
        <v>0</v>
      </c>
      <c r="AI68" s="108">
        <v>32336.99</v>
      </c>
      <c r="AJ68" s="27">
        <f t="shared" si="28"/>
        <v>33035993</v>
      </c>
      <c r="AK68" s="11">
        <v>8658182.5749999993</v>
      </c>
      <c r="AL68" s="11">
        <v>15433065.854</v>
      </c>
      <c r="AM68" s="11">
        <v>7417457.0609999998</v>
      </c>
      <c r="AN68" s="11">
        <v>0</v>
      </c>
      <c r="AO68" s="11">
        <v>32336.99</v>
      </c>
      <c r="AP68" s="11">
        <v>3521248.335</v>
      </c>
      <c r="AQ68" s="11">
        <v>20367980.891850002</v>
      </c>
      <c r="AR68" s="11">
        <v>33578710.751500003</v>
      </c>
      <c r="AS68" s="11">
        <v>33578710.751500003</v>
      </c>
      <c r="AT68" s="11">
        <v>33611047.741499998</v>
      </c>
    </row>
    <row r="69" spans="1:46" s="12" customFormat="1" ht="31.5" x14ac:dyDescent="0.35">
      <c r="A69" s="10" t="s">
        <v>153</v>
      </c>
      <c r="B69" s="10" t="s">
        <v>153</v>
      </c>
      <c r="C69" s="28">
        <v>2</v>
      </c>
      <c r="D69" s="36" t="s">
        <v>113</v>
      </c>
      <c r="E69" s="30" t="s">
        <v>114</v>
      </c>
      <c r="F69" s="28" t="s">
        <v>149</v>
      </c>
      <c r="G69" s="30" t="s">
        <v>150</v>
      </c>
      <c r="H69" s="28" t="s">
        <v>151</v>
      </c>
      <c r="I69" s="30" t="s">
        <v>152</v>
      </c>
      <c r="J69" s="31">
        <v>2</v>
      </c>
      <c r="K69" s="35" t="s">
        <v>97</v>
      </c>
      <c r="L69" s="25" t="s">
        <v>16</v>
      </c>
      <c r="M69" s="26">
        <v>9264007</v>
      </c>
      <c r="N69" s="26">
        <v>0</v>
      </c>
      <c r="O69" s="26">
        <v>9264007</v>
      </c>
      <c r="P69" s="27">
        <v>0</v>
      </c>
      <c r="Q69" s="27">
        <v>0</v>
      </c>
      <c r="R69" s="27">
        <v>0</v>
      </c>
      <c r="S69" s="108">
        <v>0</v>
      </c>
      <c r="T69" s="108">
        <v>0</v>
      </c>
      <c r="U69" s="108">
        <v>0</v>
      </c>
      <c r="V69" s="108">
        <v>0</v>
      </c>
      <c r="W69" s="108">
        <v>0</v>
      </c>
      <c r="X69" s="108">
        <v>0</v>
      </c>
      <c r="Y69" s="108">
        <v>0</v>
      </c>
      <c r="Z69" s="108">
        <v>0</v>
      </c>
      <c r="AA69" s="108">
        <v>0</v>
      </c>
      <c r="AB69" s="108">
        <v>0</v>
      </c>
      <c r="AC69" s="108">
        <v>0</v>
      </c>
      <c r="AD69" s="108">
        <v>0</v>
      </c>
      <c r="AE69" s="27">
        <f t="shared" si="27"/>
        <v>0</v>
      </c>
      <c r="AF69" s="108">
        <v>1852801.4000000001</v>
      </c>
      <c r="AG69" s="108">
        <v>2779202.1</v>
      </c>
      <c r="AH69" s="108">
        <v>2779202.1</v>
      </c>
      <c r="AI69" s="108">
        <v>1852801.4000000001</v>
      </c>
      <c r="AJ69" s="27">
        <f t="shared" si="28"/>
        <v>9264007</v>
      </c>
      <c r="AK69" s="11">
        <v>0</v>
      </c>
      <c r="AL69" s="11">
        <v>1852801.4000000001</v>
      </c>
      <c r="AM69" s="11">
        <v>2779202.1</v>
      </c>
      <c r="AN69" s="11">
        <v>2779202.1</v>
      </c>
      <c r="AO69" s="11">
        <v>1852801.4000000001</v>
      </c>
      <c r="AP69" s="11">
        <v>0</v>
      </c>
      <c r="AQ69" s="11">
        <v>0</v>
      </c>
      <c r="AR69" s="11">
        <v>3242402.45</v>
      </c>
      <c r="AS69" s="11">
        <v>6021604.5500000007</v>
      </c>
      <c r="AT69" s="11">
        <v>9264007</v>
      </c>
    </row>
    <row r="70" spans="1:46" s="12" customFormat="1" ht="31.5" x14ac:dyDescent="0.35">
      <c r="A70" s="10" t="s">
        <v>154</v>
      </c>
      <c r="B70" s="10" t="s">
        <v>154</v>
      </c>
      <c r="C70" s="28">
        <v>2</v>
      </c>
      <c r="D70" s="36" t="s">
        <v>113</v>
      </c>
      <c r="E70" s="30" t="s">
        <v>114</v>
      </c>
      <c r="F70" s="28" t="s">
        <v>149</v>
      </c>
      <c r="G70" s="30" t="s">
        <v>150</v>
      </c>
      <c r="H70" s="28" t="s">
        <v>155</v>
      </c>
      <c r="I70" s="30" t="s">
        <v>156</v>
      </c>
      <c r="J70" s="31">
        <v>1</v>
      </c>
      <c r="K70" s="32" t="s">
        <v>97</v>
      </c>
      <c r="L70" s="25" t="s">
        <v>16</v>
      </c>
      <c r="M70" s="26">
        <v>14391596</v>
      </c>
      <c r="N70" s="26">
        <v>0</v>
      </c>
      <c r="O70" s="26">
        <v>14391596</v>
      </c>
      <c r="P70" s="27">
        <v>265045.21999999997</v>
      </c>
      <c r="Q70" s="27">
        <v>11213582.619999999</v>
      </c>
      <c r="R70" s="27">
        <v>1473808.55</v>
      </c>
      <c r="S70" s="108">
        <v>0</v>
      </c>
      <c r="T70" s="108">
        <v>0</v>
      </c>
      <c r="U70" s="108">
        <v>1439159.600000002</v>
      </c>
      <c r="V70" s="108">
        <v>0</v>
      </c>
      <c r="W70" s="108">
        <v>0</v>
      </c>
      <c r="X70" s="108">
        <v>0</v>
      </c>
      <c r="Y70" s="108">
        <v>0</v>
      </c>
      <c r="Z70" s="108">
        <v>0</v>
      </c>
      <c r="AA70" s="108">
        <v>0</v>
      </c>
      <c r="AB70" s="108">
        <v>0</v>
      </c>
      <c r="AC70" s="108">
        <v>0</v>
      </c>
      <c r="AD70" s="108">
        <v>0</v>
      </c>
      <c r="AE70" s="27">
        <f t="shared" si="27"/>
        <v>1439159.600000002</v>
      </c>
      <c r="AF70" s="108">
        <v>0</v>
      </c>
      <c r="AG70" s="108">
        <v>0</v>
      </c>
      <c r="AH70" s="108">
        <v>0</v>
      </c>
      <c r="AI70" s="108">
        <v>0</v>
      </c>
      <c r="AJ70" s="27">
        <f t="shared" si="28"/>
        <v>14391595.990000002</v>
      </c>
      <c r="AK70" s="11">
        <v>1628994.3000000021</v>
      </c>
      <c r="AL70" s="11">
        <v>0</v>
      </c>
      <c r="AM70" s="11">
        <v>0</v>
      </c>
      <c r="AN70" s="11">
        <v>0</v>
      </c>
      <c r="AO70" s="11">
        <v>0</v>
      </c>
      <c r="AP70" s="11">
        <v>14391596.414999999</v>
      </c>
      <c r="AQ70" s="11">
        <v>14391596.414999999</v>
      </c>
      <c r="AR70" s="11">
        <v>14391596.414999999</v>
      </c>
      <c r="AS70" s="11">
        <v>14391596.414999999</v>
      </c>
      <c r="AT70" s="11">
        <v>14391596.414999999</v>
      </c>
    </row>
    <row r="71" spans="1:46" s="12" customFormat="1" ht="31.5" x14ac:dyDescent="0.35">
      <c r="A71" s="10" t="s">
        <v>157</v>
      </c>
      <c r="B71" s="10" t="s">
        <v>157</v>
      </c>
      <c r="C71" s="28">
        <v>2</v>
      </c>
      <c r="D71" s="36" t="s">
        <v>113</v>
      </c>
      <c r="E71" s="30" t="s">
        <v>114</v>
      </c>
      <c r="F71" s="28" t="s">
        <v>149</v>
      </c>
      <c r="G71" s="30" t="s">
        <v>150</v>
      </c>
      <c r="H71" s="28" t="s">
        <v>155</v>
      </c>
      <c r="I71" s="30" t="s">
        <v>156</v>
      </c>
      <c r="J71" s="31">
        <v>2</v>
      </c>
      <c r="K71" s="32" t="s">
        <v>97</v>
      </c>
      <c r="L71" s="25" t="s">
        <v>16</v>
      </c>
      <c r="M71" s="26">
        <v>34838404</v>
      </c>
      <c r="N71" s="26">
        <v>0</v>
      </c>
      <c r="O71" s="26">
        <v>34838404</v>
      </c>
      <c r="P71" s="27">
        <v>0</v>
      </c>
      <c r="Q71" s="27">
        <v>0</v>
      </c>
      <c r="R71" s="27">
        <v>1447087.3</v>
      </c>
      <c r="S71" s="108">
        <v>0</v>
      </c>
      <c r="T71" s="108">
        <v>0</v>
      </c>
      <c r="U71" s="108">
        <v>0</v>
      </c>
      <c r="V71" s="108">
        <v>235160.44999999984</v>
      </c>
      <c r="W71" s="108">
        <v>0</v>
      </c>
      <c r="X71" s="108">
        <v>0</v>
      </c>
      <c r="Y71" s="108">
        <v>460889.88</v>
      </c>
      <c r="Z71" s="108">
        <v>2533667.5550000002</v>
      </c>
      <c r="AA71" s="108">
        <v>0</v>
      </c>
      <c r="AB71" s="108">
        <v>0</v>
      </c>
      <c r="AC71" s="108">
        <v>0</v>
      </c>
      <c r="AD71" s="108">
        <v>0</v>
      </c>
      <c r="AE71" s="27">
        <f t="shared" si="27"/>
        <v>3229717.8849999998</v>
      </c>
      <c r="AF71" s="108">
        <v>6133297.068</v>
      </c>
      <c r="AG71" s="108">
        <v>8113102.5269999998</v>
      </c>
      <c r="AH71" s="108">
        <v>7601002.665</v>
      </c>
      <c r="AI71" s="108">
        <v>8314196.5599999996</v>
      </c>
      <c r="AJ71" s="27">
        <f t="shared" si="28"/>
        <v>34838404.004999995</v>
      </c>
      <c r="AK71" s="11">
        <v>3229717.8849999998</v>
      </c>
      <c r="AL71" s="11">
        <v>6133297.068</v>
      </c>
      <c r="AM71" s="11">
        <v>8113102.5269999998</v>
      </c>
      <c r="AN71" s="11">
        <v>7601002.665</v>
      </c>
      <c r="AO71" s="11">
        <v>8314196.5550000034</v>
      </c>
      <c r="AP71" s="11">
        <v>1682247.7415</v>
      </c>
      <c r="AQ71" s="11">
        <v>10423431.285149999</v>
      </c>
      <c r="AR71" s="11">
        <v>18923204.774999999</v>
      </c>
      <c r="AS71" s="11">
        <v>26524207.439999998</v>
      </c>
      <c r="AT71" s="11">
        <v>34838404</v>
      </c>
    </row>
    <row r="72" spans="1:46" s="12" customFormat="1" ht="31.5" x14ac:dyDescent="0.35">
      <c r="A72" s="10" t="s">
        <v>158</v>
      </c>
      <c r="B72" s="10" t="s">
        <v>158</v>
      </c>
      <c r="C72" s="28">
        <v>2</v>
      </c>
      <c r="D72" s="36" t="s">
        <v>113</v>
      </c>
      <c r="E72" s="30" t="s">
        <v>114</v>
      </c>
      <c r="F72" s="28" t="s">
        <v>149</v>
      </c>
      <c r="G72" s="30" t="s">
        <v>150</v>
      </c>
      <c r="H72" s="28" t="s">
        <v>159</v>
      </c>
      <c r="I72" s="30" t="s">
        <v>160</v>
      </c>
      <c r="J72" s="31">
        <v>1</v>
      </c>
      <c r="K72" s="32" t="s">
        <v>161</v>
      </c>
      <c r="L72" s="25" t="s">
        <v>16</v>
      </c>
      <c r="M72" s="26">
        <v>2918429</v>
      </c>
      <c r="N72" s="26">
        <v>0</v>
      </c>
      <c r="O72" s="26">
        <v>2918429</v>
      </c>
      <c r="P72" s="27">
        <v>0</v>
      </c>
      <c r="Q72" s="27">
        <v>0</v>
      </c>
      <c r="R72" s="27">
        <v>2918429</v>
      </c>
      <c r="S72" s="108">
        <v>0</v>
      </c>
      <c r="T72" s="108">
        <v>0</v>
      </c>
      <c r="U72" s="108">
        <v>0</v>
      </c>
      <c r="V72" s="108">
        <v>0</v>
      </c>
      <c r="W72" s="108">
        <v>0</v>
      </c>
      <c r="X72" s="108">
        <v>0</v>
      </c>
      <c r="Y72" s="108">
        <v>0</v>
      </c>
      <c r="Z72" s="108">
        <v>0</v>
      </c>
      <c r="AA72" s="108">
        <v>0</v>
      </c>
      <c r="AB72" s="108">
        <v>0</v>
      </c>
      <c r="AC72" s="108">
        <v>0</v>
      </c>
      <c r="AD72" s="108">
        <v>0</v>
      </c>
      <c r="AE72" s="27">
        <f t="shared" si="27"/>
        <v>0</v>
      </c>
      <c r="AF72" s="108">
        <v>0</v>
      </c>
      <c r="AG72" s="108">
        <v>0</v>
      </c>
      <c r="AH72" s="108">
        <v>0</v>
      </c>
      <c r="AI72" s="108">
        <v>0</v>
      </c>
      <c r="AJ72" s="27">
        <f t="shared" si="28"/>
        <v>2918429</v>
      </c>
      <c r="AK72" s="11">
        <v>-7962.7100000004284</v>
      </c>
      <c r="AL72" s="11">
        <v>0</v>
      </c>
      <c r="AM72" s="11">
        <v>0</v>
      </c>
      <c r="AN72" s="11">
        <v>0</v>
      </c>
      <c r="AO72" s="11">
        <v>0</v>
      </c>
      <c r="AP72" s="11">
        <v>2918429.1</v>
      </c>
      <c r="AQ72" s="11">
        <v>2918429.1</v>
      </c>
      <c r="AR72" s="11">
        <v>2918429.1</v>
      </c>
      <c r="AS72" s="11">
        <v>2918429.1</v>
      </c>
      <c r="AT72" s="11">
        <v>2918429.1</v>
      </c>
    </row>
    <row r="73" spans="1:46" s="12" customFormat="1" ht="31.5" x14ac:dyDescent="0.35">
      <c r="A73" s="10" t="s">
        <v>162</v>
      </c>
      <c r="B73" s="10" t="s">
        <v>162</v>
      </c>
      <c r="C73" s="28">
        <v>2</v>
      </c>
      <c r="D73" s="36" t="s">
        <v>113</v>
      </c>
      <c r="E73" s="30" t="s">
        <v>114</v>
      </c>
      <c r="F73" s="28" t="s">
        <v>149</v>
      </c>
      <c r="G73" s="30" t="s">
        <v>150</v>
      </c>
      <c r="H73" s="28" t="s">
        <v>159</v>
      </c>
      <c r="I73" s="30" t="s">
        <v>160</v>
      </c>
      <c r="J73" s="31">
        <v>2</v>
      </c>
      <c r="K73" s="32" t="s">
        <v>161</v>
      </c>
      <c r="L73" s="25" t="s">
        <v>16</v>
      </c>
      <c r="M73" s="26">
        <v>0</v>
      </c>
      <c r="N73" s="26">
        <v>87449480</v>
      </c>
      <c r="O73" s="26">
        <v>87449480</v>
      </c>
      <c r="P73" s="27">
        <v>0</v>
      </c>
      <c r="Q73" s="27">
        <v>0</v>
      </c>
      <c r="R73" s="27">
        <v>70795456.849999994</v>
      </c>
      <c r="S73" s="108">
        <v>0</v>
      </c>
      <c r="T73" s="108">
        <v>0</v>
      </c>
      <c r="U73" s="108">
        <v>0</v>
      </c>
      <c r="V73" s="108">
        <v>0</v>
      </c>
      <c r="W73" s="108">
        <v>7225000</v>
      </c>
      <c r="X73" s="108">
        <v>0</v>
      </c>
      <c r="Y73" s="108">
        <v>0</v>
      </c>
      <c r="Z73" s="108">
        <v>0</v>
      </c>
      <c r="AA73" s="108">
        <v>0</v>
      </c>
      <c r="AB73" s="108">
        <v>0</v>
      </c>
      <c r="AC73" s="108">
        <v>0</v>
      </c>
      <c r="AD73" s="108">
        <v>9429023.1499999985</v>
      </c>
      <c r="AE73" s="27">
        <f t="shared" si="27"/>
        <v>16654023.149999999</v>
      </c>
      <c r="AF73" s="108">
        <v>0</v>
      </c>
      <c r="AG73" s="108">
        <v>0</v>
      </c>
      <c r="AH73" s="108">
        <v>0</v>
      </c>
      <c r="AI73" s="108">
        <v>0</v>
      </c>
      <c r="AJ73" s="27">
        <f t="shared" si="28"/>
        <v>87449480</v>
      </c>
      <c r="AK73" s="11">
        <v>10025003.579999998</v>
      </c>
      <c r="AL73" s="11">
        <v>0</v>
      </c>
      <c r="AM73" s="11">
        <v>0</v>
      </c>
      <c r="AN73" s="11">
        <v>0</v>
      </c>
      <c r="AO73" s="11">
        <v>0</v>
      </c>
      <c r="AP73" s="11">
        <v>78020456.854499996</v>
      </c>
      <c r="AQ73" s="11">
        <v>87449480.700000003</v>
      </c>
      <c r="AR73" s="11">
        <v>87449480.700000003</v>
      </c>
      <c r="AS73" s="11">
        <v>87449480.700000003</v>
      </c>
      <c r="AT73" s="11">
        <v>87449480.700000003</v>
      </c>
    </row>
    <row r="74" spans="1:46" s="12" customFormat="1" ht="31.5" x14ac:dyDescent="0.35">
      <c r="A74" s="10" t="s">
        <v>163</v>
      </c>
      <c r="B74" s="10" t="s">
        <v>163</v>
      </c>
      <c r="C74" s="28">
        <v>2</v>
      </c>
      <c r="D74" s="36" t="s">
        <v>113</v>
      </c>
      <c r="E74" s="30" t="s">
        <v>114</v>
      </c>
      <c r="F74" s="28" t="s">
        <v>149</v>
      </c>
      <c r="G74" s="30" t="s">
        <v>150</v>
      </c>
      <c r="H74" s="28" t="s">
        <v>159</v>
      </c>
      <c r="I74" s="30" t="s">
        <v>160</v>
      </c>
      <c r="J74" s="31">
        <v>3</v>
      </c>
      <c r="K74" s="32" t="s">
        <v>161</v>
      </c>
      <c r="L74" s="25" t="s">
        <v>16</v>
      </c>
      <c r="M74" s="26">
        <v>47206634</v>
      </c>
      <c r="N74" s="26">
        <v>0</v>
      </c>
      <c r="O74" s="26">
        <v>47206634</v>
      </c>
      <c r="P74" s="27">
        <v>0</v>
      </c>
      <c r="Q74" s="27">
        <v>0</v>
      </c>
      <c r="R74" s="27">
        <v>0</v>
      </c>
      <c r="S74" s="108">
        <v>0</v>
      </c>
      <c r="T74" s="108">
        <v>0</v>
      </c>
      <c r="U74" s="108">
        <v>0</v>
      </c>
      <c r="V74" s="108">
        <v>0</v>
      </c>
      <c r="W74" s="108">
        <v>0</v>
      </c>
      <c r="X74" s="108">
        <v>3304464.38</v>
      </c>
      <c r="Y74" s="108">
        <v>0</v>
      </c>
      <c r="Z74" s="108">
        <v>0</v>
      </c>
      <c r="AA74" s="108">
        <v>0</v>
      </c>
      <c r="AB74" s="108">
        <v>0</v>
      </c>
      <c r="AC74" s="108">
        <v>0</v>
      </c>
      <c r="AD74" s="108">
        <v>3776530.72</v>
      </c>
      <c r="AE74" s="27">
        <f t="shared" si="27"/>
        <v>7080995.0999999996</v>
      </c>
      <c r="AF74" s="108">
        <v>13217857.52</v>
      </c>
      <c r="AG74" s="108">
        <v>13217857.52</v>
      </c>
      <c r="AH74" s="108">
        <v>9913393.1400000006</v>
      </c>
      <c r="AI74" s="108">
        <v>3776530.72</v>
      </c>
      <c r="AJ74" s="27">
        <f t="shared" si="28"/>
        <v>47206634</v>
      </c>
      <c r="AK74" s="11">
        <v>8330582.5499999998</v>
      </c>
      <c r="AL74" s="11">
        <v>15550420.76</v>
      </c>
      <c r="AM74" s="11">
        <v>15550420.76</v>
      </c>
      <c r="AN74" s="11">
        <v>11662815.57</v>
      </c>
      <c r="AO74" s="11">
        <v>4281870.200000003</v>
      </c>
      <c r="AP74" s="11">
        <v>3304464.38</v>
      </c>
      <c r="AQ74" s="11">
        <v>13689923.859999999</v>
      </c>
      <c r="AR74" s="11">
        <v>26907781.379999999</v>
      </c>
      <c r="AS74" s="11">
        <v>40125638.899999999</v>
      </c>
      <c r="AT74" s="11">
        <v>47206634</v>
      </c>
    </row>
    <row r="75" spans="1:46" s="12" customFormat="1" ht="21" x14ac:dyDescent="0.35">
      <c r="A75" s="10" t="s">
        <v>164</v>
      </c>
      <c r="B75" s="10" t="s">
        <v>164</v>
      </c>
      <c r="C75" s="28">
        <v>2</v>
      </c>
      <c r="D75" s="36" t="s">
        <v>165</v>
      </c>
      <c r="E75" s="30" t="s">
        <v>166</v>
      </c>
      <c r="F75" s="28" t="s">
        <v>167</v>
      </c>
      <c r="G75" s="30" t="s">
        <v>168</v>
      </c>
      <c r="H75" s="28" t="s">
        <v>169</v>
      </c>
      <c r="I75" s="30" t="s">
        <v>170</v>
      </c>
      <c r="J75" s="31">
        <v>1</v>
      </c>
      <c r="K75" s="35" t="s">
        <v>97</v>
      </c>
      <c r="L75" s="25" t="s">
        <v>16</v>
      </c>
      <c r="M75" s="26">
        <v>30394458</v>
      </c>
      <c r="N75" s="26">
        <v>0</v>
      </c>
      <c r="O75" s="26">
        <v>30394458</v>
      </c>
      <c r="P75" s="27">
        <v>0</v>
      </c>
      <c r="Q75" s="27">
        <v>0</v>
      </c>
      <c r="R75" s="27">
        <v>1485948.67</v>
      </c>
      <c r="S75" s="108">
        <v>497834.54</v>
      </c>
      <c r="T75" s="108">
        <v>133339.1</v>
      </c>
      <c r="U75" s="108">
        <v>206138.16999999998</v>
      </c>
      <c r="V75" s="108">
        <v>1050431.8900000001</v>
      </c>
      <c r="W75" s="108">
        <v>354661.81</v>
      </c>
      <c r="X75" s="108">
        <v>1115240.5499999998</v>
      </c>
      <c r="Y75" s="108">
        <v>423835.65</v>
      </c>
      <c r="Z75" s="108">
        <v>1051405.1499999999</v>
      </c>
      <c r="AA75" s="108">
        <v>1540034.26</v>
      </c>
      <c r="AB75" s="108">
        <v>273231.69</v>
      </c>
      <c r="AC75" s="108">
        <v>558030.59</v>
      </c>
      <c r="AD75" s="108">
        <v>874216.65999999992</v>
      </c>
      <c r="AE75" s="27">
        <f t="shared" si="27"/>
        <v>8078400.0599999996</v>
      </c>
      <c r="AF75" s="108">
        <v>13840769.471000003</v>
      </c>
      <c r="AG75" s="108">
        <v>4439494.8490000004</v>
      </c>
      <c r="AH75" s="108">
        <v>1858750.1600000001</v>
      </c>
      <c r="AI75" s="108">
        <v>691094.79</v>
      </c>
      <c r="AJ75" s="27">
        <f t="shared" si="28"/>
        <v>30394458.000000004</v>
      </c>
      <c r="AK75" s="11">
        <v>8078400.0599999996</v>
      </c>
      <c r="AL75" s="11">
        <v>13840769.471000003</v>
      </c>
      <c r="AM75" s="11">
        <v>4439494.8490000004</v>
      </c>
      <c r="AN75" s="11">
        <v>1858750.1600000001</v>
      </c>
      <c r="AO75" s="11">
        <v>691094.79</v>
      </c>
      <c r="AP75" s="11">
        <v>7564315.3079999993</v>
      </c>
      <c r="AQ75" s="11">
        <v>24562900.8774</v>
      </c>
      <c r="AR75" s="11">
        <v>35732373.193075001</v>
      </c>
      <c r="AS75" s="11">
        <v>39603937.287450008</v>
      </c>
      <c r="AT75" s="11">
        <v>40756835.467500009</v>
      </c>
    </row>
    <row r="76" spans="1:46" s="12" customFormat="1" ht="21" x14ac:dyDescent="0.35">
      <c r="A76" s="10" t="s">
        <v>171</v>
      </c>
      <c r="B76" s="10" t="s">
        <v>171</v>
      </c>
      <c r="C76" s="28">
        <v>2</v>
      </c>
      <c r="D76" s="36" t="s">
        <v>165</v>
      </c>
      <c r="E76" s="30" t="s">
        <v>166</v>
      </c>
      <c r="F76" s="28" t="s">
        <v>167</v>
      </c>
      <c r="G76" s="30" t="s">
        <v>168</v>
      </c>
      <c r="H76" s="28" t="s">
        <v>169</v>
      </c>
      <c r="I76" s="30" t="s">
        <v>170</v>
      </c>
      <c r="J76" s="31">
        <v>2</v>
      </c>
      <c r="K76" s="35" t="s">
        <v>97</v>
      </c>
      <c r="L76" s="25" t="s">
        <v>16</v>
      </c>
      <c r="M76" s="26">
        <v>22309636</v>
      </c>
      <c r="N76" s="26">
        <v>0</v>
      </c>
      <c r="O76" s="26">
        <v>22309636</v>
      </c>
      <c r="P76" s="27">
        <v>0</v>
      </c>
      <c r="Q76" s="27">
        <v>0</v>
      </c>
      <c r="R76" s="27">
        <v>1893244.66</v>
      </c>
      <c r="S76" s="108">
        <v>1101267.8999999999</v>
      </c>
      <c r="T76" s="108">
        <v>0</v>
      </c>
      <c r="U76" s="108">
        <v>0</v>
      </c>
      <c r="V76" s="108">
        <v>0</v>
      </c>
      <c r="W76" s="108">
        <v>0</v>
      </c>
      <c r="X76" s="108">
        <v>0</v>
      </c>
      <c r="Y76" s="108">
        <v>308320.73</v>
      </c>
      <c r="Z76" s="108">
        <v>0</v>
      </c>
      <c r="AA76" s="108">
        <v>0</v>
      </c>
      <c r="AB76" s="108">
        <v>0</v>
      </c>
      <c r="AC76" s="108">
        <v>0</v>
      </c>
      <c r="AD76" s="108">
        <v>284396.61</v>
      </c>
      <c r="AE76" s="27">
        <f t="shared" si="27"/>
        <v>1693985.2399999998</v>
      </c>
      <c r="AF76" s="108">
        <v>5068360.3600000003</v>
      </c>
      <c r="AG76" s="108">
        <v>6025300.2930000005</v>
      </c>
      <c r="AH76" s="108">
        <v>4573518.9830000009</v>
      </c>
      <c r="AI76" s="108">
        <v>3055226.4640000006</v>
      </c>
      <c r="AJ76" s="27">
        <f t="shared" si="28"/>
        <v>22309636</v>
      </c>
      <c r="AK76" s="11">
        <v>1693985.2399999998</v>
      </c>
      <c r="AL76" s="11">
        <v>5068360.3600000003</v>
      </c>
      <c r="AM76" s="11">
        <v>6025300.2930000005</v>
      </c>
      <c r="AN76" s="11">
        <v>4573518.9830000009</v>
      </c>
      <c r="AO76" s="11">
        <v>3055226.4640000006</v>
      </c>
      <c r="AP76" s="11">
        <v>3427484.6139999996</v>
      </c>
      <c r="AQ76" s="11">
        <v>8904987.2939999998</v>
      </c>
      <c r="AR76" s="11">
        <v>24401719.139075004</v>
      </c>
      <c r="AS76" s="11">
        <v>38238136.548725002</v>
      </c>
      <c r="AT76" s="11">
        <v>54246985.62650001</v>
      </c>
    </row>
    <row r="77" spans="1:46" s="12" customFormat="1" ht="21" x14ac:dyDescent="0.35">
      <c r="A77" s="10" t="s">
        <v>172</v>
      </c>
      <c r="B77" s="10" t="s">
        <v>172</v>
      </c>
      <c r="C77" s="28">
        <v>2</v>
      </c>
      <c r="D77" s="36" t="s">
        <v>165</v>
      </c>
      <c r="E77" s="30" t="s">
        <v>166</v>
      </c>
      <c r="F77" s="28" t="s">
        <v>167</v>
      </c>
      <c r="G77" s="30" t="s">
        <v>168</v>
      </c>
      <c r="H77" s="28" t="s">
        <v>169</v>
      </c>
      <c r="I77" s="30" t="s">
        <v>170</v>
      </c>
      <c r="J77" s="31">
        <v>3</v>
      </c>
      <c r="K77" s="35" t="s">
        <v>97</v>
      </c>
      <c r="L77" s="25" t="s">
        <v>16</v>
      </c>
      <c r="M77" s="26">
        <v>21455906</v>
      </c>
      <c r="N77" s="26">
        <v>0</v>
      </c>
      <c r="O77" s="26">
        <v>21455906</v>
      </c>
      <c r="P77" s="27">
        <v>0</v>
      </c>
      <c r="Q77" s="27">
        <v>0</v>
      </c>
      <c r="R77" s="27">
        <v>0</v>
      </c>
      <c r="S77" s="108">
        <v>0</v>
      </c>
      <c r="T77" s="108">
        <v>0</v>
      </c>
      <c r="U77" s="108">
        <v>0</v>
      </c>
      <c r="V77" s="108">
        <v>0</v>
      </c>
      <c r="W77" s="108">
        <v>0</v>
      </c>
      <c r="X77" s="108">
        <v>0</v>
      </c>
      <c r="Y77" s="108">
        <v>0</v>
      </c>
      <c r="Z77" s="108">
        <v>0</v>
      </c>
      <c r="AA77" s="108">
        <v>2145590.6</v>
      </c>
      <c r="AB77" s="108">
        <v>0</v>
      </c>
      <c r="AC77" s="108">
        <v>0</v>
      </c>
      <c r="AD77" s="108">
        <v>0</v>
      </c>
      <c r="AE77" s="27">
        <f t="shared" si="27"/>
        <v>2145590.6</v>
      </c>
      <c r="AF77" s="108">
        <v>4291181.2</v>
      </c>
      <c r="AG77" s="108">
        <v>6436771.7999999998</v>
      </c>
      <c r="AH77" s="108">
        <v>6436771.7999999998</v>
      </c>
      <c r="AI77" s="108">
        <v>2145590.6</v>
      </c>
      <c r="AJ77" s="27">
        <f t="shared" si="28"/>
        <v>21455906.000000004</v>
      </c>
      <c r="AK77" s="11">
        <v>2145590.6</v>
      </c>
      <c r="AL77" s="11">
        <v>4291181.2</v>
      </c>
      <c r="AM77" s="11">
        <v>6436771.7999999998</v>
      </c>
      <c r="AN77" s="11">
        <v>6436771.7999999998</v>
      </c>
      <c r="AO77" s="11">
        <v>2145590.6</v>
      </c>
      <c r="AP77" s="11">
        <v>0</v>
      </c>
      <c r="AQ77" s="11">
        <v>6436771.8000000007</v>
      </c>
      <c r="AR77" s="11">
        <v>12873543.600000001</v>
      </c>
      <c r="AS77" s="11">
        <v>19310315.399999999</v>
      </c>
      <c r="AT77" s="11">
        <v>21455906</v>
      </c>
    </row>
    <row r="78" spans="1:46" s="12" customFormat="1" ht="21" x14ac:dyDescent="0.35">
      <c r="A78" s="10" t="s">
        <v>173</v>
      </c>
      <c r="B78" s="10" t="s">
        <v>173</v>
      </c>
      <c r="C78" s="28">
        <v>2</v>
      </c>
      <c r="D78" s="36" t="s">
        <v>165</v>
      </c>
      <c r="E78" s="30" t="s">
        <v>166</v>
      </c>
      <c r="F78" s="28" t="s">
        <v>174</v>
      </c>
      <c r="G78" s="30" t="s">
        <v>175</v>
      </c>
      <c r="H78" s="37" t="s">
        <v>176</v>
      </c>
      <c r="I78" s="30" t="s">
        <v>177</v>
      </c>
      <c r="J78" s="31">
        <v>1</v>
      </c>
      <c r="K78" s="32" t="s">
        <v>97</v>
      </c>
      <c r="L78" s="25" t="s">
        <v>17</v>
      </c>
      <c r="M78" s="26">
        <v>20000000</v>
      </c>
      <c r="N78" s="26">
        <v>0</v>
      </c>
      <c r="O78" s="26">
        <v>20000000</v>
      </c>
      <c r="P78" s="27">
        <v>0</v>
      </c>
      <c r="Q78" s="27">
        <v>0</v>
      </c>
      <c r="R78" s="27">
        <v>8923838.2100000009</v>
      </c>
      <c r="S78" s="108">
        <v>1250476.99</v>
      </c>
      <c r="T78" s="108">
        <v>196162.97</v>
      </c>
      <c r="U78" s="108">
        <v>233044.5</v>
      </c>
      <c r="V78" s="108">
        <v>497099.36</v>
      </c>
      <c r="W78" s="108">
        <v>2409346.41</v>
      </c>
      <c r="X78" s="108">
        <v>499001.81</v>
      </c>
      <c r="Y78" s="108">
        <v>467990.53</v>
      </c>
      <c r="Z78" s="108">
        <v>179249.16</v>
      </c>
      <c r="AA78" s="108">
        <v>625758.80000000005</v>
      </c>
      <c r="AB78" s="108">
        <v>0</v>
      </c>
      <c r="AC78" s="108">
        <v>613810.35</v>
      </c>
      <c r="AD78" s="108">
        <v>16405.999999999989</v>
      </c>
      <c r="AE78" s="27">
        <f t="shared" si="27"/>
        <v>6988346.8799999999</v>
      </c>
      <c r="AF78" s="108">
        <v>3338242.4100000011</v>
      </c>
      <c r="AG78" s="108">
        <v>0</v>
      </c>
      <c r="AH78" s="108">
        <v>0</v>
      </c>
      <c r="AI78" s="108">
        <v>749572.5</v>
      </c>
      <c r="AJ78" s="27">
        <f t="shared" si="28"/>
        <v>20000000</v>
      </c>
      <c r="AK78" s="11">
        <v>6988346.8799999999</v>
      </c>
      <c r="AL78" s="11">
        <v>3338242.4100000011</v>
      </c>
      <c r="AM78" s="11">
        <v>0</v>
      </c>
      <c r="AN78" s="11">
        <v>0</v>
      </c>
      <c r="AO78" s="11">
        <v>749572.5</v>
      </c>
      <c r="AP78" s="11">
        <v>14458211.323000001</v>
      </c>
      <c r="AQ78" s="11">
        <v>23673285.144999996</v>
      </c>
      <c r="AR78" s="11">
        <v>23673285.144999996</v>
      </c>
      <c r="AS78" s="11">
        <v>23673285.144999996</v>
      </c>
      <c r="AT78" s="11">
        <v>25165062.577600002</v>
      </c>
    </row>
    <row r="79" spans="1:46" s="12" customFormat="1" ht="21" x14ac:dyDescent="0.35">
      <c r="A79" s="10" t="s">
        <v>178</v>
      </c>
      <c r="B79" s="10" t="s">
        <v>178</v>
      </c>
      <c r="C79" s="28">
        <v>2</v>
      </c>
      <c r="D79" s="36" t="s">
        <v>165</v>
      </c>
      <c r="E79" s="30" t="s">
        <v>166</v>
      </c>
      <c r="F79" s="28" t="s">
        <v>174</v>
      </c>
      <c r="G79" s="30" t="s">
        <v>175</v>
      </c>
      <c r="H79" s="37" t="s">
        <v>176</v>
      </c>
      <c r="I79" s="30" t="s">
        <v>177</v>
      </c>
      <c r="J79" s="31">
        <v>2</v>
      </c>
      <c r="K79" s="32" t="s">
        <v>97</v>
      </c>
      <c r="L79" s="25" t="s">
        <v>17</v>
      </c>
      <c r="M79" s="26">
        <v>12114534</v>
      </c>
      <c r="N79" s="26">
        <v>0</v>
      </c>
      <c r="O79" s="26">
        <v>12114534</v>
      </c>
      <c r="P79" s="27">
        <v>0</v>
      </c>
      <c r="Q79" s="27">
        <v>0</v>
      </c>
      <c r="R79" s="27">
        <v>607128.82999999996</v>
      </c>
      <c r="S79" s="108">
        <v>199636.85</v>
      </c>
      <c r="T79" s="108">
        <v>0</v>
      </c>
      <c r="U79" s="108">
        <v>27160.5</v>
      </c>
      <c r="V79" s="108">
        <v>615845.4</v>
      </c>
      <c r="W79" s="108">
        <v>904146.5</v>
      </c>
      <c r="X79" s="108">
        <v>198387.53</v>
      </c>
      <c r="Y79" s="108">
        <v>1110130.8019999999</v>
      </c>
      <c r="Z79" s="108">
        <v>41702.720000000001</v>
      </c>
      <c r="AA79" s="108">
        <v>72250.13</v>
      </c>
      <c r="AB79" s="108">
        <v>263122.5</v>
      </c>
      <c r="AC79" s="108">
        <v>278675.67999999993</v>
      </c>
      <c r="AD79" s="108">
        <v>808862.02</v>
      </c>
      <c r="AE79" s="27">
        <f t="shared" si="27"/>
        <v>4519920.6319999993</v>
      </c>
      <c r="AF79" s="108">
        <v>3718014.48</v>
      </c>
      <c r="AG79" s="108">
        <v>1881909.29</v>
      </c>
      <c r="AH79" s="108">
        <v>1087560.5759999999</v>
      </c>
      <c r="AI79" s="108">
        <v>300000.19199999998</v>
      </c>
      <c r="AJ79" s="27">
        <f t="shared" si="28"/>
        <v>12114534</v>
      </c>
      <c r="AK79" s="11">
        <v>4519920.6319999993</v>
      </c>
      <c r="AL79" s="11">
        <v>3718014.48</v>
      </c>
      <c r="AM79" s="11">
        <v>1881909.29</v>
      </c>
      <c r="AN79" s="11">
        <v>1087560.5759999999</v>
      </c>
      <c r="AO79" s="11">
        <v>300000.19199999998</v>
      </c>
      <c r="AP79" s="11">
        <v>3655389.0959999999</v>
      </c>
      <c r="AQ79" s="11">
        <v>11049957.150912499</v>
      </c>
      <c r="AR79" s="11">
        <v>17233997.591499999</v>
      </c>
      <c r="AS79" s="11">
        <v>18729168.1675</v>
      </c>
      <c r="AT79" s="11">
        <v>19029168.359499998</v>
      </c>
    </row>
    <row r="80" spans="1:46" s="12" customFormat="1" ht="21" x14ac:dyDescent="0.35">
      <c r="A80" s="10" t="s">
        <v>179</v>
      </c>
      <c r="B80" s="10" t="s">
        <v>179</v>
      </c>
      <c r="C80" s="28">
        <v>2</v>
      </c>
      <c r="D80" s="36" t="s">
        <v>165</v>
      </c>
      <c r="E80" s="30" t="s">
        <v>166</v>
      </c>
      <c r="F80" s="28" t="s">
        <v>174</v>
      </c>
      <c r="G80" s="30" t="s">
        <v>175</v>
      </c>
      <c r="H80" s="37" t="s">
        <v>176</v>
      </c>
      <c r="I80" s="30" t="s">
        <v>177</v>
      </c>
      <c r="J80" s="31">
        <v>3</v>
      </c>
      <c r="K80" s="32" t="s">
        <v>97</v>
      </c>
      <c r="L80" s="25" t="s">
        <v>17</v>
      </c>
      <c r="M80" s="26">
        <v>33175776</v>
      </c>
      <c r="N80" s="26">
        <v>0</v>
      </c>
      <c r="O80" s="26">
        <v>33175776</v>
      </c>
      <c r="P80" s="27">
        <v>0</v>
      </c>
      <c r="Q80" s="27">
        <v>0</v>
      </c>
      <c r="R80" s="27">
        <v>0</v>
      </c>
      <c r="S80" s="108">
        <v>100000</v>
      </c>
      <c r="T80" s="108">
        <v>0</v>
      </c>
      <c r="U80" s="108">
        <v>225000</v>
      </c>
      <c r="V80" s="108">
        <v>21352.67</v>
      </c>
      <c r="W80" s="108">
        <v>840910.52600000007</v>
      </c>
      <c r="X80" s="108">
        <v>738750</v>
      </c>
      <c r="Y80" s="108">
        <v>1188877.3500000001</v>
      </c>
      <c r="Z80" s="108">
        <v>828750</v>
      </c>
      <c r="AA80" s="108">
        <v>675000</v>
      </c>
      <c r="AB80" s="108">
        <v>37500</v>
      </c>
      <c r="AC80" s="108">
        <v>840910.52600000007</v>
      </c>
      <c r="AD80" s="108">
        <v>35733.040000000001</v>
      </c>
      <c r="AE80" s="27">
        <f t="shared" si="27"/>
        <v>5532784.1120000007</v>
      </c>
      <c r="AF80" s="108">
        <v>8868550.6449999996</v>
      </c>
      <c r="AG80" s="108">
        <v>9306547.0250000004</v>
      </c>
      <c r="AH80" s="108">
        <v>6560023.1659999993</v>
      </c>
      <c r="AI80" s="108">
        <v>2907871.0520000001</v>
      </c>
      <c r="AJ80" s="27">
        <f t="shared" si="28"/>
        <v>33175776</v>
      </c>
      <c r="AK80" s="11">
        <v>5532784.1120000007</v>
      </c>
      <c r="AL80" s="11">
        <v>8868550.6449999996</v>
      </c>
      <c r="AM80" s="11">
        <v>9306547.0250000004</v>
      </c>
      <c r="AN80" s="11">
        <v>6560023.1659999993</v>
      </c>
      <c r="AO80" s="11">
        <v>2907871.0520000001</v>
      </c>
      <c r="AP80" s="11">
        <v>915926.97749999992</v>
      </c>
      <c r="AQ80" s="11">
        <v>7813622.06525</v>
      </c>
      <c r="AR80" s="11">
        <v>17884286.235874999</v>
      </c>
      <c r="AS80" s="11">
        <v>25995692.678999998</v>
      </c>
      <c r="AT80" s="11">
        <v>33965291.043499991</v>
      </c>
    </row>
    <row r="81" spans="1:49" s="12" customFormat="1" ht="21" x14ac:dyDescent="0.35">
      <c r="A81" s="10" t="s">
        <v>180</v>
      </c>
      <c r="B81" s="10" t="s">
        <v>180</v>
      </c>
      <c r="C81" s="28">
        <v>2</v>
      </c>
      <c r="D81" s="36" t="s">
        <v>165</v>
      </c>
      <c r="E81" s="30" t="s">
        <v>166</v>
      </c>
      <c r="F81" s="28" t="s">
        <v>174</v>
      </c>
      <c r="G81" s="30" t="s">
        <v>175</v>
      </c>
      <c r="H81" s="37" t="s">
        <v>181</v>
      </c>
      <c r="I81" s="30" t="s">
        <v>182</v>
      </c>
      <c r="J81" s="31">
        <v>1</v>
      </c>
      <c r="K81" s="32" t="s">
        <v>97</v>
      </c>
      <c r="L81" s="25" t="s">
        <v>17</v>
      </c>
      <c r="M81" s="26">
        <v>1598349</v>
      </c>
      <c r="N81" s="26">
        <v>0</v>
      </c>
      <c r="O81" s="26">
        <v>1598349</v>
      </c>
      <c r="P81" s="27">
        <v>0</v>
      </c>
      <c r="Q81" s="27">
        <v>0</v>
      </c>
      <c r="R81" s="27">
        <v>212076.97999999998</v>
      </c>
      <c r="S81" s="108">
        <v>352570.72</v>
      </c>
      <c r="T81" s="108">
        <v>254968.77</v>
      </c>
      <c r="U81" s="108">
        <v>344870.35</v>
      </c>
      <c r="V81" s="108">
        <v>433861.93</v>
      </c>
      <c r="W81" s="108">
        <v>0</v>
      </c>
      <c r="X81" s="108">
        <v>0</v>
      </c>
      <c r="Y81" s="108">
        <v>0</v>
      </c>
      <c r="Z81" s="108">
        <v>0</v>
      </c>
      <c r="AA81" s="108">
        <v>0</v>
      </c>
      <c r="AB81" s="108">
        <v>0</v>
      </c>
      <c r="AC81" s="108">
        <v>0</v>
      </c>
      <c r="AD81" s="108">
        <v>0</v>
      </c>
      <c r="AE81" s="27">
        <f t="shared" si="27"/>
        <v>1386271.77</v>
      </c>
      <c r="AF81" s="108">
        <v>0</v>
      </c>
      <c r="AG81" s="108">
        <v>0</v>
      </c>
      <c r="AH81" s="108">
        <v>0</v>
      </c>
      <c r="AI81" s="108">
        <v>0.25</v>
      </c>
      <c r="AJ81" s="27">
        <f t="shared" si="28"/>
        <v>1598349</v>
      </c>
      <c r="AK81" s="11">
        <v>1386271.77</v>
      </c>
      <c r="AL81" s="11">
        <v>0</v>
      </c>
      <c r="AM81" s="11">
        <v>0</v>
      </c>
      <c r="AN81" s="11">
        <v>0</v>
      </c>
      <c r="AO81" s="11">
        <v>0.25</v>
      </c>
      <c r="AP81" s="11">
        <v>1598348.7635000004</v>
      </c>
      <c r="AQ81" s="11">
        <v>1598348.7635000004</v>
      </c>
      <c r="AR81" s="11">
        <v>1598348.7635000004</v>
      </c>
      <c r="AS81" s="11">
        <v>1598348.7635000004</v>
      </c>
      <c r="AT81" s="11">
        <v>1598349.0135000001</v>
      </c>
    </row>
    <row r="82" spans="1:49" s="12" customFormat="1" ht="21" x14ac:dyDescent="0.35">
      <c r="A82" s="10" t="s">
        <v>183</v>
      </c>
      <c r="B82" s="10" t="s">
        <v>183</v>
      </c>
      <c r="C82" s="28">
        <v>2</v>
      </c>
      <c r="D82" s="36" t="s">
        <v>165</v>
      </c>
      <c r="E82" s="30" t="s">
        <v>166</v>
      </c>
      <c r="F82" s="28" t="s">
        <v>174</v>
      </c>
      <c r="G82" s="30" t="s">
        <v>175</v>
      </c>
      <c r="H82" s="37" t="s">
        <v>181</v>
      </c>
      <c r="I82" s="30" t="s">
        <v>182</v>
      </c>
      <c r="J82" s="31">
        <v>2</v>
      </c>
      <c r="K82" s="32" t="s">
        <v>97</v>
      </c>
      <c r="L82" s="25" t="s">
        <v>17</v>
      </c>
      <c r="M82" s="26">
        <v>3057970</v>
      </c>
      <c r="N82" s="26">
        <v>0</v>
      </c>
      <c r="O82" s="26">
        <v>3057970</v>
      </c>
      <c r="P82" s="27">
        <v>0</v>
      </c>
      <c r="Q82" s="27">
        <v>0</v>
      </c>
      <c r="R82" s="27">
        <v>299570.23</v>
      </c>
      <c r="S82" s="108">
        <v>117043.83</v>
      </c>
      <c r="T82" s="108">
        <v>29671.74</v>
      </c>
      <c r="U82" s="108">
        <v>103678.52</v>
      </c>
      <c r="V82" s="108">
        <v>104631.33000000002</v>
      </c>
      <c r="W82" s="108">
        <v>208223.55</v>
      </c>
      <c r="X82" s="108">
        <v>161154</v>
      </c>
      <c r="Y82" s="108">
        <v>20570.3</v>
      </c>
      <c r="Z82" s="108">
        <v>200845.93000000002</v>
      </c>
      <c r="AA82" s="108">
        <v>108538.21</v>
      </c>
      <c r="AB82" s="108">
        <v>212003.77999999997</v>
      </c>
      <c r="AC82" s="108">
        <v>49604.359999999986</v>
      </c>
      <c r="AD82" s="108">
        <v>153630.44999999998</v>
      </c>
      <c r="AE82" s="27">
        <f t="shared" si="27"/>
        <v>1469596.0000000002</v>
      </c>
      <c r="AF82" s="108">
        <v>1135669.3060000001</v>
      </c>
      <c r="AG82" s="108">
        <v>153130.734</v>
      </c>
      <c r="AH82" s="108">
        <v>0</v>
      </c>
      <c r="AI82" s="108">
        <v>3.73</v>
      </c>
      <c r="AJ82" s="27">
        <f t="shared" si="28"/>
        <v>3057970.0000000005</v>
      </c>
      <c r="AK82" s="11">
        <v>1469596.0000000002</v>
      </c>
      <c r="AL82" s="11">
        <v>1135669.3060000001</v>
      </c>
      <c r="AM82" s="11">
        <v>153130.734</v>
      </c>
      <c r="AN82" s="11">
        <v>0</v>
      </c>
      <c r="AO82" s="11">
        <v>3.73</v>
      </c>
      <c r="AP82" s="11">
        <v>2023256.7509999999</v>
      </c>
      <c r="AQ82" s="11">
        <v>4292625.7498499993</v>
      </c>
      <c r="AR82" s="11">
        <v>5111851.6009999998</v>
      </c>
      <c r="AS82" s="11">
        <v>5111851.6009999998</v>
      </c>
      <c r="AT82" s="11">
        <v>5111855.3309999993</v>
      </c>
    </row>
    <row r="83" spans="1:49" s="12" customFormat="1" ht="21" x14ac:dyDescent="0.35">
      <c r="A83" s="10" t="s">
        <v>184</v>
      </c>
      <c r="B83" s="10" t="s">
        <v>184</v>
      </c>
      <c r="C83" s="28">
        <v>2</v>
      </c>
      <c r="D83" s="36" t="s">
        <v>165</v>
      </c>
      <c r="E83" s="40" t="s">
        <v>166</v>
      </c>
      <c r="F83" s="28" t="s">
        <v>174</v>
      </c>
      <c r="G83" s="30" t="s">
        <v>175</v>
      </c>
      <c r="H83" s="37" t="s">
        <v>185</v>
      </c>
      <c r="I83" s="30" t="s">
        <v>186</v>
      </c>
      <c r="J83" s="31" t="s">
        <v>27</v>
      </c>
      <c r="K83" s="32" t="s">
        <v>126</v>
      </c>
      <c r="L83" s="25" t="s">
        <v>17</v>
      </c>
      <c r="M83" s="26">
        <v>0</v>
      </c>
      <c r="N83" s="26">
        <v>0</v>
      </c>
      <c r="O83" s="26">
        <v>0</v>
      </c>
      <c r="P83" s="27">
        <v>0</v>
      </c>
      <c r="Q83" s="27">
        <v>0</v>
      </c>
      <c r="R83" s="27">
        <v>0</v>
      </c>
      <c r="S83" s="108">
        <v>0</v>
      </c>
      <c r="T83" s="108">
        <v>0</v>
      </c>
      <c r="U83" s="108">
        <v>0</v>
      </c>
      <c r="V83" s="108">
        <v>0</v>
      </c>
      <c r="W83" s="108">
        <v>0</v>
      </c>
      <c r="X83" s="108">
        <v>0</v>
      </c>
      <c r="Y83" s="108">
        <v>0</v>
      </c>
      <c r="Z83" s="108">
        <v>0</v>
      </c>
      <c r="AA83" s="108">
        <v>0</v>
      </c>
      <c r="AB83" s="108">
        <v>0</v>
      </c>
      <c r="AC83" s="108">
        <v>0</v>
      </c>
      <c r="AD83" s="108">
        <v>0</v>
      </c>
      <c r="AE83" s="27">
        <f t="shared" si="27"/>
        <v>0</v>
      </c>
      <c r="AF83" s="108">
        <v>0</v>
      </c>
      <c r="AG83" s="108">
        <v>0</v>
      </c>
      <c r="AH83" s="108">
        <v>0</v>
      </c>
      <c r="AI83" s="108">
        <v>0</v>
      </c>
      <c r="AJ83" s="27">
        <f t="shared" si="28"/>
        <v>0</v>
      </c>
      <c r="AK83" s="11">
        <v>0</v>
      </c>
      <c r="AL83" s="11">
        <v>0</v>
      </c>
      <c r="AM83" s="11">
        <v>0</v>
      </c>
      <c r="AN83" s="11">
        <v>0</v>
      </c>
      <c r="AO83" s="11">
        <v>0</v>
      </c>
      <c r="AP83" s="11">
        <v>0</v>
      </c>
      <c r="AQ83" s="11">
        <v>0</v>
      </c>
      <c r="AR83" s="11">
        <v>0</v>
      </c>
      <c r="AS83" s="11">
        <v>0</v>
      </c>
      <c r="AT83" s="11">
        <v>0</v>
      </c>
    </row>
    <row r="84" spans="1:49" s="12" customFormat="1" ht="42" x14ac:dyDescent="0.35">
      <c r="A84" s="10" t="s">
        <v>187</v>
      </c>
      <c r="B84" s="10" t="s">
        <v>187</v>
      </c>
      <c r="C84" s="28">
        <v>2</v>
      </c>
      <c r="D84" s="36" t="s">
        <v>165</v>
      </c>
      <c r="E84" s="30" t="s">
        <v>166</v>
      </c>
      <c r="F84" s="28" t="s">
        <v>188</v>
      </c>
      <c r="G84" s="30" t="s">
        <v>189</v>
      </c>
      <c r="H84" s="37" t="s">
        <v>190</v>
      </c>
      <c r="I84" s="30" t="s">
        <v>191</v>
      </c>
      <c r="J84" s="31" t="s">
        <v>27</v>
      </c>
      <c r="K84" s="35" t="s">
        <v>97</v>
      </c>
      <c r="L84" s="25" t="s">
        <v>16</v>
      </c>
      <c r="M84" s="26">
        <v>10428625</v>
      </c>
      <c r="N84" s="26">
        <v>0</v>
      </c>
      <c r="O84" s="26">
        <v>10428625</v>
      </c>
      <c r="P84" s="27">
        <v>0</v>
      </c>
      <c r="Q84" s="27">
        <v>0</v>
      </c>
      <c r="R84" s="27">
        <v>1440804.35</v>
      </c>
      <c r="S84" s="108">
        <v>0</v>
      </c>
      <c r="T84" s="108">
        <v>2971.25</v>
      </c>
      <c r="U84" s="108">
        <v>0</v>
      </c>
      <c r="V84" s="108">
        <v>0</v>
      </c>
      <c r="W84" s="108">
        <v>0</v>
      </c>
      <c r="X84" s="108">
        <v>1029328.33</v>
      </c>
      <c r="Y84" s="108">
        <v>0</v>
      </c>
      <c r="Z84" s="108">
        <v>70688.740000000005</v>
      </c>
      <c r="AA84" s="108">
        <v>0</v>
      </c>
      <c r="AB84" s="108">
        <v>0</v>
      </c>
      <c r="AC84" s="108">
        <v>0</v>
      </c>
      <c r="AD84" s="108">
        <v>258394.43600000002</v>
      </c>
      <c r="AE84" s="27">
        <f t="shared" si="27"/>
        <v>1361382.7560000001</v>
      </c>
      <c r="AF84" s="108">
        <v>1073809.7120000001</v>
      </c>
      <c r="AG84" s="108">
        <v>3417669.1950000003</v>
      </c>
      <c r="AH84" s="108">
        <v>2207581.4450000003</v>
      </c>
      <c r="AI84" s="108">
        <v>927377.54200000025</v>
      </c>
      <c r="AJ84" s="27">
        <f t="shared" si="28"/>
        <v>10428625</v>
      </c>
      <c r="AK84" s="11">
        <v>1647700.7606035764</v>
      </c>
      <c r="AL84" s="11">
        <v>1299647.0473920908</v>
      </c>
      <c r="AM84" s="11">
        <v>4136453.2548059635</v>
      </c>
      <c r="AN84" s="11">
        <v>2671866.974948552</v>
      </c>
      <c r="AO84" s="11">
        <v>1084957.9022498149</v>
      </c>
      <c r="AP84" s="11">
        <v>2543792.6625000001</v>
      </c>
      <c r="AQ84" s="11">
        <v>3504108.2355</v>
      </c>
      <c r="AR84" s="11">
        <v>6494063.2280000001</v>
      </c>
      <c r="AS84" s="11">
        <v>9159337.3487</v>
      </c>
      <c r="AT84" s="11">
        <v>10428624.997500002</v>
      </c>
    </row>
    <row r="85" spans="1:49" s="12" customFormat="1" ht="42" x14ac:dyDescent="0.35">
      <c r="A85" s="10" t="s">
        <v>192</v>
      </c>
      <c r="B85" s="10" t="s">
        <v>192</v>
      </c>
      <c r="C85" s="28">
        <v>2</v>
      </c>
      <c r="D85" s="36" t="s">
        <v>165</v>
      </c>
      <c r="E85" s="30" t="s">
        <v>166</v>
      </c>
      <c r="F85" s="28" t="s">
        <v>188</v>
      </c>
      <c r="G85" s="30" t="s">
        <v>189</v>
      </c>
      <c r="H85" s="37" t="s">
        <v>193</v>
      </c>
      <c r="I85" s="30" t="s">
        <v>194</v>
      </c>
      <c r="J85" s="31">
        <v>1</v>
      </c>
      <c r="K85" s="35" t="s">
        <v>97</v>
      </c>
      <c r="L85" s="25" t="s">
        <v>16</v>
      </c>
      <c r="M85" s="26">
        <v>2500000</v>
      </c>
      <c r="N85" s="26">
        <v>0</v>
      </c>
      <c r="O85" s="26">
        <v>2500000</v>
      </c>
      <c r="P85" s="27">
        <v>0</v>
      </c>
      <c r="Q85" s="27">
        <v>5476.86</v>
      </c>
      <c r="R85" s="27">
        <v>347416.89</v>
      </c>
      <c r="S85" s="108">
        <v>0</v>
      </c>
      <c r="T85" s="108">
        <v>0</v>
      </c>
      <c r="U85" s="108">
        <v>0</v>
      </c>
      <c r="V85" s="108">
        <v>108375</v>
      </c>
      <c r="W85" s="108">
        <v>0</v>
      </c>
      <c r="X85" s="108">
        <v>0</v>
      </c>
      <c r="Y85" s="108">
        <v>0</v>
      </c>
      <c r="Z85" s="108">
        <v>0</v>
      </c>
      <c r="AA85" s="108">
        <v>0</v>
      </c>
      <c r="AB85" s="108">
        <v>270937.5</v>
      </c>
      <c r="AC85" s="108">
        <v>0</v>
      </c>
      <c r="AD85" s="108">
        <v>270937.5</v>
      </c>
      <c r="AE85" s="27">
        <f t="shared" si="27"/>
        <v>650250</v>
      </c>
      <c r="AF85" s="108">
        <v>710744.78200000001</v>
      </c>
      <c r="AG85" s="108">
        <v>786111.46799999999</v>
      </c>
      <c r="AH85" s="108">
        <v>0</v>
      </c>
      <c r="AI85" s="108">
        <v>0</v>
      </c>
      <c r="AJ85" s="27">
        <f t="shared" si="28"/>
        <v>2500000</v>
      </c>
      <c r="AK85" s="11">
        <v>765000.13769999996</v>
      </c>
      <c r="AL85" s="11">
        <v>836170.4822753655</v>
      </c>
      <c r="AM85" s="11">
        <v>836050.35002463451</v>
      </c>
      <c r="AN85" s="11">
        <v>0</v>
      </c>
      <c r="AO85" s="11">
        <v>0</v>
      </c>
      <c r="AP85" s="11">
        <v>732206.24349999998</v>
      </c>
      <c r="AQ85" s="11">
        <v>1713888.5469499999</v>
      </c>
      <c r="AR85" s="11">
        <v>2500000.4499999997</v>
      </c>
      <c r="AS85" s="11">
        <v>2500000.4499999997</v>
      </c>
      <c r="AT85" s="11">
        <v>2500000.4499999997</v>
      </c>
    </row>
    <row r="86" spans="1:49" s="13" customFormat="1" ht="42" x14ac:dyDescent="0.35">
      <c r="A86" s="10" t="s">
        <v>195</v>
      </c>
      <c r="B86" s="10" t="s">
        <v>195</v>
      </c>
      <c r="C86" s="28">
        <v>2</v>
      </c>
      <c r="D86" s="36" t="s">
        <v>165</v>
      </c>
      <c r="E86" s="30" t="s">
        <v>166</v>
      </c>
      <c r="F86" s="28" t="s">
        <v>188</v>
      </c>
      <c r="G86" s="30" t="s">
        <v>189</v>
      </c>
      <c r="H86" s="37" t="s">
        <v>193</v>
      </c>
      <c r="I86" s="30" t="s">
        <v>194</v>
      </c>
      <c r="J86" s="31">
        <v>2</v>
      </c>
      <c r="K86" s="35" t="s">
        <v>97</v>
      </c>
      <c r="L86" s="25" t="s">
        <v>16</v>
      </c>
      <c r="M86" s="26">
        <v>1694262</v>
      </c>
      <c r="N86" s="26">
        <v>0</v>
      </c>
      <c r="O86" s="26">
        <v>1694262</v>
      </c>
      <c r="P86" s="27">
        <v>0</v>
      </c>
      <c r="Q86" s="27">
        <v>0</v>
      </c>
      <c r="R86" s="27">
        <v>239192.47999999998</v>
      </c>
      <c r="S86" s="108">
        <v>118806.03</v>
      </c>
      <c r="T86" s="108">
        <v>0</v>
      </c>
      <c r="U86" s="108">
        <v>86754.89</v>
      </c>
      <c r="V86" s="108">
        <v>0</v>
      </c>
      <c r="W86" s="108">
        <v>0</v>
      </c>
      <c r="X86" s="108">
        <v>637.5</v>
      </c>
      <c r="Y86" s="108">
        <v>95239.02</v>
      </c>
      <c r="Z86" s="108">
        <v>26754.89</v>
      </c>
      <c r="AA86" s="108">
        <v>91800</v>
      </c>
      <c r="AB86" s="108">
        <v>27250</v>
      </c>
      <c r="AC86" s="108">
        <v>0</v>
      </c>
      <c r="AD86" s="108">
        <v>61179.89</v>
      </c>
      <c r="AE86" s="27">
        <f t="shared" si="27"/>
        <v>508422.22000000003</v>
      </c>
      <c r="AF86" s="108">
        <v>591817.40500000003</v>
      </c>
      <c r="AG86" s="108">
        <v>354829.05499999999</v>
      </c>
      <c r="AH86" s="108">
        <v>0</v>
      </c>
      <c r="AI86" s="108">
        <v>0.84</v>
      </c>
      <c r="AJ86" s="27">
        <f t="shared" si="28"/>
        <v>1694262</v>
      </c>
      <c r="AK86" s="11">
        <v>508422.22000000003</v>
      </c>
      <c r="AL86" s="11">
        <v>591817.40500000003</v>
      </c>
      <c r="AM86" s="11">
        <v>354829.05499999999</v>
      </c>
      <c r="AN86" s="11">
        <v>0</v>
      </c>
      <c r="AO86" s="11">
        <v>0.84</v>
      </c>
      <c r="AP86" s="11">
        <v>419079.36750000005</v>
      </c>
      <c r="AQ86" s="11">
        <v>1121762.3230000001</v>
      </c>
      <c r="AR86" s="11">
        <v>1699244.7069999999</v>
      </c>
      <c r="AS86" s="11">
        <v>1699244.7069999999</v>
      </c>
      <c r="AT86" s="11">
        <v>1699245.547</v>
      </c>
      <c r="AV86" s="12"/>
      <c r="AW86" s="12"/>
    </row>
    <row r="87" spans="1:49" s="14" customFormat="1" ht="42" x14ac:dyDescent="0.25">
      <c r="A87" s="10" t="s">
        <v>196</v>
      </c>
      <c r="B87" s="10" t="s">
        <v>196</v>
      </c>
      <c r="C87" s="28">
        <v>2</v>
      </c>
      <c r="D87" s="36" t="s">
        <v>165</v>
      </c>
      <c r="E87" s="30" t="s">
        <v>166</v>
      </c>
      <c r="F87" s="28" t="s">
        <v>188</v>
      </c>
      <c r="G87" s="30" t="s">
        <v>189</v>
      </c>
      <c r="H87" s="37" t="s">
        <v>193</v>
      </c>
      <c r="I87" s="30" t="s">
        <v>194</v>
      </c>
      <c r="J87" s="31">
        <v>3</v>
      </c>
      <c r="K87" s="35" t="s">
        <v>97</v>
      </c>
      <c r="L87" s="25" t="s">
        <v>16</v>
      </c>
      <c r="M87" s="26">
        <v>16000000</v>
      </c>
      <c r="N87" s="26">
        <v>0</v>
      </c>
      <c r="O87" s="26">
        <v>16000000</v>
      </c>
      <c r="P87" s="27">
        <v>0</v>
      </c>
      <c r="Q87" s="27">
        <v>0</v>
      </c>
      <c r="R87" s="27">
        <v>21599.51</v>
      </c>
      <c r="S87" s="108">
        <v>0</v>
      </c>
      <c r="T87" s="108">
        <v>0</v>
      </c>
      <c r="U87" s="108">
        <v>0</v>
      </c>
      <c r="V87" s="108">
        <v>0</v>
      </c>
      <c r="W87" s="108">
        <v>80246.210000000006</v>
      </c>
      <c r="X87" s="108">
        <v>0</v>
      </c>
      <c r="Y87" s="108">
        <v>0</v>
      </c>
      <c r="Z87" s="108">
        <v>0</v>
      </c>
      <c r="AA87" s="108">
        <v>0</v>
      </c>
      <c r="AB87" s="108">
        <v>172125</v>
      </c>
      <c r="AC87" s="108">
        <v>0</v>
      </c>
      <c r="AD87" s="108">
        <v>0</v>
      </c>
      <c r="AE87" s="27">
        <f t="shared" si="27"/>
        <v>252371.21000000002</v>
      </c>
      <c r="AF87" s="108">
        <v>3141141.7140000002</v>
      </c>
      <c r="AG87" s="108">
        <v>4341910.5319999997</v>
      </c>
      <c r="AH87" s="108">
        <v>5327919.0904999999</v>
      </c>
      <c r="AI87" s="108">
        <v>2915057.9435000001</v>
      </c>
      <c r="AJ87" s="27">
        <f t="shared" si="28"/>
        <v>16000000</v>
      </c>
      <c r="AK87" s="11">
        <v>291340.30595891818</v>
      </c>
      <c r="AL87" s="11">
        <v>3626171.0993780969</v>
      </c>
      <c r="AM87" s="11">
        <v>5012352.8069589585</v>
      </c>
      <c r="AN87" s="11">
        <v>6150612.7341174567</v>
      </c>
      <c r="AO87" s="11">
        <v>3239671.4135865718</v>
      </c>
      <c r="AP87" s="11">
        <v>273970.72499999998</v>
      </c>
      <c r="AQ87" s="11">
        <v>3415112.4355000006</v>
      </c>
      <c r="AR87" s="11">
        <v>7757022.9710500007</v>
      </c>
      <c r="AS87" s="11">
        <v>13084942.0546</v>
      </c>
      <c r="AT87" s="11">
        <v>15999999.998</v>
      </c>
      <c r="AV87" s="12"/>
      <c r="AW87" s="12"/>
    </row>
    <row r="88" spans="1:49" s="14" customFormat="1" ht="42" x14ac:dyDescent="0.25">
      <c r="A88" s="10" t="s">
        <v>197</v>
      </c>
      <c r="B88" s="10" t="s">
        <v>197</v>
      </c>
      <c r="C88" s="28">
        <v>2</v>
      </c>
      <c r="D88" s="36" t="s">
        <v>165</v>
      </c>
      <c r="E88" s="30" t="s">
        <v>166</v>
      </c>
      <c r="F88" s="28" t="s">
        <v>188</v>
      </c>
      <c r="G88" s="30" t="s">
        <v>189</v>
      </c>
      <c r="H88" s="37" t="s">
        <v>193</v>
      </c>
      <c r="I88" s="30" t="s">
        <v>194</v>
      </c>
      <c r="J88" s="31">
        <v>4</v>
      </c>
      <c r="K88" s="35" t="s">
        <v>97</v>
      </c>
      <c r="L88" s="25" t="s">
        <v>16</v>
      </c>
      <c r="M88" s="26">
        <v>9083238</v>
      </c>
      <c r="N88" s="26">
        <v>0</v>
      </c>
      <c r="O88" s="26">
        <v>9083238</v>
      </c>
      <c r="P88" s="27">
        <v>0</v>
      </c>
      <c r="Q88" s="27">
        <v>0</v>
      </c>
      <c r="R88" s="27">
        <v>0</v>
      </c>
      <c r="S88" s="108">
        <v>0</v>
      </c>
      <c r="T88" s="108">
        <v>0</v>
      </c>
      <c r="U88" s="108">
        <v>0</v>
      </c>
      <c r="V88" s="108">
        <v>454161.9</v>
      </c>
      <c r="W88" s="108">
        <v>0</v>
      </c>
      <c r="X88" s="108">
        <v>0</v>
      </c>
      <c r="Y88" s="108">
        <v>0</v>
      </c>
      <c r="Z88" s="108">
        <v>0</v>
      </c>
      <c r="AA88" s="108">
        <v>0</v>
      </c>
      <c r="AB88" s="108">
        <v>454161.9</v>
      </c>
      <c r="AC88" s="108">
        <v>0</v>
      </c>
      <c r="AD88" s="108">
        <v>0</v>
      </c>
      <c r="AE88" s="27">
        <f t="shared" si="27"/>
        <v>908323.8</v>
      </c>
      <c r="AF88" s="108">
        <v>1816647.6</v>
      </c>
      <c r="AG88" s="108">
        <v>2724971.4</v>
      </c>
      <c r="AH88" s="108">
        <v>2724971.4</v>
      </c>
      <c r="AI88" s="108">
        <v>908323.8</v>
      </c>
      <c r="AJ88" s="27">
        <f t="shared" si="28"/>
        <v>9083238.0000000019</v>
      </c>
      <c r="AK88" s="11">
        <v>932367.70000000007</v>
      </c>
      <c r="AL88" s="11">
        <v>1864735.4000000001</v>
      </c>
      <c r="AM88" s="11">
        <v>2797103.1</v>
      </c>
      <c r="AN88" s="11">
        <v>2797103.1</v>
      </c>
      <c r="AO88" s="11">
        <v>932367.70000000007</v>
      </c>
      <c r="AP88" s="11">
        <v>0</v>
      </c>
      <c r="AQ88" s="11">
        <v>908323.80000000016</v>
      </c>
      <c r="AR88" s="11">
        <v>5449942.8000000007</v>
      </c>
      <c r="AS88" s="11">
        <v>8174914.2000000002</v>
      </c>
      <c r="AT88" s="11">
        <v>9083238</v>
      </c>
      <c r="AV88" s="12"/>
      <c r="AW88" s="12"/>
    </row>
    <row r="89" spans="1:49" ht="42" x14ac:dyDescent="0.25">
      <c r="A89" s="10" t="s">
        <v>198</v>
      </c>
      <c r="B89" s="10" t="s">
        <v>198</v>
      </c>
      <c r="C89" s="28">
        <v>2</v>
      </c>
      <c r="D89" s="36" t="s">
        <v>165</v>
      </c>
      <c r="E89" s="30" t="s">
        <v>166</v>
      </c>
      <c r="F89" s="28" t="s">
        <v>188</v>
      </c>
      <c r="G89" s="30" t="s">
        <v>189</v>
      </c>
      <c r="H89" s="37" t="s">
        <v>199</v>
      </c>
      <c r="I89" s="30" t="s">
        <v>200</v>
      </c>
      <c r="J89" s="31">
        <v>1</v>
      </c>
      <c r="K89" s="35" t="s">
        <v>97</v>
      </c>
      <c r="L89" s="28" t="s">
        <v>16</v>
      </c>
      <c r="M89" s="26">
        <v>9243750</v>
      </c>
      <c r="N89" s="26">
        <v>0</v>
      </c>
      <c r="O89" s="26">
        <v>9243750</v>
      </c>
      <c r="P89" s="27">
        <v>0</v>
      </c>
      <c r="Q89" s="27">
        <v>1038171.2400000001</v>
      </c>
      <c r="R89" s="27">
        <v>400411.46</v>
      </c>
      <c r="S89" s="108">
        <v>0</v>
      </c>
      <c r="T89" s="108">
        <v>0</v>
      </c>
      <c r="U89" s="108">
        <v>0</v>
      </c>
      <c r="V89" s="108">
        <v>0</v>
      </c>
      <c r="W89" s="108">
        <v>758504.77</v>
      </c>
      <c r="X89" s="108">
        <v>247520.35</v>
      </c>
      <c r="Y89" s="108">
        <v>0</v>
      </c>
      <c r="Z89" s="108">
        <v>0</v>
      </c>
      <c r="AA89" s="108">
        <v>0</v>
      </c>
      <c r="AB89" s="108">
        <v>59658.6</v>
      </c>
      <c r="AC89" s="108">
        <v>0</v>
      </c>
      <c r="AD89" s="108">
        <v>59828.29</v>
      </c>
      <c r="AE89" s="27">
        <f t="shared" si="27"/>
        <v>1125512.01</v>
      </c>
      <c r="AF89" s="108">
        <v>6679655.29</v>
      </c>
      <c r="AG89" s="108">
        <v>0</v>
      </c>
      <c r="AH89" s="108">
        <v>0</v>
      </c>
      <c r="AI89" s="108">
        <v>0</v>
      </c>
      <c r="AJ89" s="27">
        <f t="shared" si="28"/>
        <v>9243750</v>
      </c>
      <c r="AK89" s="11">
        <v>1324131.7764705883</v>
      </c>
      <c r="AL89" s="11">
        <v>7444854.823529412</v>
      </c>
      <c r="AM89" s="11">
        <v>0</v>
      </c>
      <c r="AN89" s="11">
        <v>0</v>
      </c>
      <c r="AO89" s="11">
        <v>0</v>
      </c>
      <c r="AP89" s="11">
        <v>2279047.6164999995</v>
      </c>
      <c r="AQ89" s="11">
        <v>4352021.0160374995</v>
      </c>
      <c r="AR89" s="11">
        <v>9243749.9999999981</v>
      </c>
      <c r="AS89" s="11">
        <v>9243749.9999999981</v>
      </c>
      <c r="AT89" s="11">
        <v>9243749.9999999981</v>
      </c>
      <c r="AV89" s="12"/>
      <c r="AW89" s="12"/>
    </row>
    <row r="90" spans="1:49" ht="42" x14ac:dyDescent="0.25">
      <c r="A90" s="10" t="s">
        <v>201</v>
      </c>
      <c r="B90" s="10" t="s">
        <v>201</v>
      </c>
      <c r="C90" s="28">
        <v>2</v>
      </c>
      <c r="D90" s="36" t="s">
        <v>165</v>
      </c>
      <c r="E90" s="30" t="s">
        <v>166</v>
      </c>
      <c r="F90" s="28" t="s">
        <v>188</v>
      </c>
      <c r="G90" s="30" t="s">
        <v>189</v>
      </c>
      <c r="H90" s="28" t="s">
        <v>202</v>
      </c>
      <c r="I90" s="30" t="s">
        <v>203</v>
      </c>
      <c r="J90" s="31">
        <v>1</v>
      </c>
      <c r="K90" s="32" t="s">
        <v>97</v>
      </c>
      <c r="L90" s="28" t="s">
        <v>16</v>
      </c>
      <c r="M90" s="26">
        <v>4225717</v>
      </c>
      <c r="N90" s="26">
        <v>0</v>
      </c>
      <c r="O90" s="26">
        <v>4225717</v>
      </c>
      <c r="P90" s="27">
        <v>0</v>
      </c>
      <c r="Q90" s="27">
        <v>1015058.72</v>
      </c>
      <c r="R90" s="27">
        <v>1080467.77</v>
      </c>
      <c r="S90" s="108">
        <v>0</v>
      </c>
      <c r="T90" s="108">
        <v>36000</v>
      </c>
      <c r="U90" s="108">
        <v>0</v>
      </c>
      <c r="V90" s="108">
        <v>30600</v>
      </c>
      <c r="W90" s="108">
        <v>207944.14</v>
      </c>
      <c r="X90" s="108">
        <v>0</v>
      </c>
      <c r="Y90" s="108">
        <v>0</v>
      </c>
      <c r="Z90" s="108">
        <v>255000</v>
      </c>
      <c r="AA90" s="108">
        <v>290239.02000000019</v>
      </c>
      <c r="AB90" s="108">
        <v>220925.1</v>
      </c>
      <c r="AC90" s="108">
        <v>0</v>
      </c>
      <c r="AD90" s="108">
        <v>0</v>
      </c>
      <c r="AE90" s="27">
        <f t="shared" si="27"/>
        <v>1040708.2600000001</v>
      </c>
      <c r="AF90" s="108">
        <v>1089482.25</v>
      </c>
      <c r="AG90" s="108">
        <v>0</v>
      </c>
      <c r="AH90" s="108">
        <v>0</v>
      </c>
      <c r="AI90" s="108">
        <v>0</v>
      </c>
      <c r="AJ90" s="27">
        <f t="shared" si="28"/>
        <v>4225717</v>
      </c>
      <c r="AK90" s="11">
        <v>1040708.2600000001</v>
      </c>
      <c r="AL90" s="11">
        <v>1089482.25</v>
      </c>
      <c r="AM90" s="11">
        <v>0</v>
      </c>
      <c r="AN90" s="11">
        <v>0</v>
      </c>
      <c r="AO90" s="11">
        <v>0</v>
      </c>
      <c r="AP90" s="11">
        <v>2849725.2659999998</v>
      </c>
      <c r="AQ90" s="11">
        <v>2849725.2659999998</v>
      </c>
      <c r="AR90" s="11">
        <v>4225717.1574999997</v>
      </c>
      <c r="AS90" s="11">
        <v>4225717.1574999997</v>
      </c>
      <c r="AT90" s="11">
        <v>4225717.1574999997</v>
      </c>
      <c r="AV90" s="12"/>
      <c r="AW90" s="12"/>
    </row>
    <row r="91" spans="1:49" ht="42" x14ac:dyDescent="0.25">
      <c r="A91" s="10" t="s">
        <v>204</v>
      </c>
      <c r="B91" s="10" t="s">
        <v>204</v>
      </c>
      <c r="C91" s="28">
        <v>2</v>
      </c>
      <c r="D91" s="36" t="s">
        <v>165</v>
      </c>
      <c r="E91" s="30" t="s">
        <v>166</v>
      </c>
      <c r="F91" s="28" t="s">
        <v>188</v>
      </c>
      <c r="G91" s="30" t="s">
        <v>189</v>
      </c>
      <c r="H91" s="28" t="s">
        <v>202</v>
      </c>
      <c r="I91" s="30" t="s">
        <v>203</v>
      </c>
      <c r="J91" s="31">
        <v>2</v>
      </c>
      <c r="K91" s="32" t="s">
        <v>97</v>
      </c>
      <c r="L91" s="28" t="s">
        <v>16</v>
      </c>
      <c r="M91" s="26">
        <v>845143</v>
      </c>
      <c r="N91" s="26">
        <v>0</v>
      </c>
      <c r="O91" s="26">
        <v>845143</v>
      </c>
      <c r="P91" s="27">
        <v>0</v>
      </c>
      <c r="Q91" s="27">
        <v>0</v>
      </c>
      <c r="R91" s="27">
        <v>0</v>
      </c>
      <c r="S91" s="108">
        <v>0</v>
      </c>
      <c r="T91" s="108">
        <v>0</v>
      </c>
      <c r="U91" s="108">
        <v>0</v>
      </c>
      <c r="V91" s="108">
        <v>0</v>
      </c>
      <c r="W91" s="108">
        <v>0</v>
      </c>
      <c r="X91" s="108">
        <v>0</v>
      </c>
      <c r="Y91" s="108">
        <v>0</v>
      </c>
      <c r="Z91" s="108">
        <v>0</v>
      </c>
      <c r="AA91" s="108">
        <v>0</v>
      </c>
      <c r="AB91" s="108">
        <v>105000</v>
      </c>
      <c r="AC91" s="108">
        <v>0</v>
      </c>
      <c r="AD91" s="108">
        <v>0</v>
      </c>
      <c r="AE91" s="27">
        <f t="shared" si="27"/>
        <v>105000</v>
      </c>
      <c r="AF91" s="108">
        <v>528857.25199999998</v>
      </c>
      <c r="AG91" s="108">
        <v>211285.74799999999</v>
      </c>
      <c r="AH91" s="108">
        <v>0</v>
      </c>
      <c r="AI91" s="108">
        <v>0</v>
      </c>
      <c r="AJ91" s="27">
        <f t="shared" si="28"/>
        <v>845143</v>
      </c>
      <c r="AK91" s="11">
        <v>105000</v>
      </c>
      <c r="AL91" s="11">
        <v>528857.25199999998</v>
      </c>
      <c r="AM91" s="11">
        <v>211285.74799999999</v>
      </c>
      <c r="AN91" s="11">
        <v>0</v>
      </c>
      <c r="AO91" s="11">
        <v>0</v>
      </c>
      <c r="AP91" s="11">
        <v>0</v>
      </c>
      <c r="AQ91" s="11">
        <v>537868.11444999999</v>
      </c>
      <c r="AR91" s="11">
        <v>845143.1</v>
      </c>
      <c r="AS91" s="11">
        <v>845143.1</v>
      </c>
      <c r="AT91" s="11">
        <v>845143.1</v>
      </c>
      <c r="AV91" s="12"/>
      <c r="AW91" s="12"/>
    </row>
    <row r="92" spans="1:49" ht="42" x14ac:dyDescent="0.25">
      <c r="A92" s="10" t="s">
        <v>205</v>
      </c>
      <c r="B92" s="10" t="s">
        <v>205</v>
      </c>
      <c r="C92" s="28">
        <v>2</v>
      </c>
      <c r="D92" s="36" t="s">
        <v>165</v>
      </c>
      <c r="E92" s="30" t="s">
        <v>166</v>
      </c>
      <c r="F92" s="28" t="s">
        <v>188</v>
      </c>
      <c r="G92" s="30" t="s">
        <v>189</v>
      </c>
      <c r="H92" s="37" t="s">
        <v>206</v>
      </c>
      <c r="I92" s="30" t="s">
        <v>207</v>
      </c>
      <c r="J92" s="31">
        <v>1</v>
      </c>
      <c r="K92" s="32" t="s">
        <v>97</v>
      </c>
      <c r="L92" s="28" t="s">
        <v>16</v>
      </c>
      <c r="M92" s="26">
        <v>74812</v>
      </c>
      <c r="N92" s="26">
        <v>0</v>
      </c>
      <c r="O92" s="26">
        <v>74812</v>
      </c>
      <c r="P92" s="27">
        <v>0</v>
      </c>
      <c r="Q92" s="27">
        <v>0</v>
      </c>
      <c r="R92" s="27">
        <v>15029</v>
      </c>
      <c r="S92" s="108">
        <v>37143</v>
      </c>
      <c r="T92" s="108">
        <v>8700.1</v>
      </c>
      <c r="U92" s="108">
        <v>0</v>
      </c>
      <c r="V92" s="108">
        <v>0</v>
      </c>
      <c r="W92" s="108">
        <v>0</v>
      </c>
      <c r="X92" s="108">
        <v>0</v>
      </c>
      <c r="Y92" s="108">
        <v>0</v>
      </c>
      <c r="Z92" s="108">
        <v>0</v>
      </c>
      <c r="AA92" s="108">
        <v>0</v>
      </c>
      <c r="AB92" s="108">
        <v>0</v>
      </c>
      <c r="AC92" s="108">
        <v>0</v>
      </c>
      <c r="AD92" s="108">
        <v>13939.35</v>
      </c>
      <c r="AE92" s="27">
        <f t="shared" si="27"/>
        <v>59782.45</v>
      </c>
      <c r="AF92" s="108">
        <v>0</v>
      </c>
      <c r="AG92" s="108">
        <v>0</v>
      </c>
      <c r="AH92" s="108">
        <v>0</v>
      </c>
      <c r="AI92" s="108">
        <v>0.55000000000000004</v>
      </c>
      <c r="AJ92" s="27">
        <f t="shared" si="28"/>
        <v>74812</v>
      </c>
      <c r="AK92" s="11">
        <v>59782.45</v>
      </c>
      <c r="AL92" s="11">
        <v>0</v>
      </c>
      <c r="AM92" s="11">
        <v>0</v>
      </c>
      <c r="AN92" s="11">
        <v>0</v>
      </c>
      <c r="AO92" s="11">
        <v>0.55000000000000004</v>
      </c>
      <c r="AP92" s="11">
        <v>66947.7</v>
      </c>
      <c r="AQ92" s="11">
        <v>66947.7</v>
      </c>
      <c r="AR92" s="11">
        <v>66947.7</v>
      </c>
      <c r="AS92" s="11">
        <v>66947.7</v>
      </c>
      <c r="AT92" s="11">
        <v>66948.25</v>
      </c>
      <c r="AV92" s="12"/>
      <c r="AW92" s="12"/>
    </row>
    <row r="93" spans="1:49" ht="42" x14ac:dyDescent="0.25">
      <c r="A93" s="10" t="s">
        <v>208</v>
      </c>
      <c r="B93" s="10" t="s">
        <v>208</v>
      </c>
      <c r="C93" s="28">
        <v>2</v>
      </c>
      <c r="D93" s="36" t="s">
        <v>165</v>
      </c>
      <c r="E93" s="30" t="s">
        <v>166</v>
      </c>
      <c r="F93" s="28" t="s">
        <v>188</v>
      </c>
      <c r="G93" s="30" t="s">
        <v>189</v>
      </c>
      <c r="H93" s="37" t="s">
        <v>206</v>
      </c>
      <c r="I93" s="30" t="s">
        <v>207</v>
      </c>
      <c r="J93" s="31">
        <v>2</v>
      </c>
      <c r="K93" s="32" t="s">
        <v>97</v>
      </c>
      <c r="L93" s="28" t="s">
        <v>16</v>
      </c>
      <c r="M93" s="26">
        <v>1773172</v>
      </c>
      <c r="N93" s="26">
        <v>0</v>
      </c>
      <c r="O93" s="26">
        <v>1773172</v>
      </c>
      <c r="P93" s="27">
        <v>0</v>
      </c>
      <c r="Q93" s="27">
        <v>1167177.9200000002</v>
      </c>
      <c r="R93" s="27">
        <v>491875.35</v>
      </c>
      <c r="S93" s="108">
        <v>31470.03</v>
      </c>
      <c r="T93" s="108">
        <v>13200</v>
      </c>
      <c r="U93" s="108">
        <v>48171.57</v>
      </c>
      <c r="V93" s="108">
        <v>14091.7</v>
      </c>
      <c r="W93" s="108">
        <v>0</v>
      </c>
      <c r="X93" s="108">
        <v>0</v>
      </c>
      <c r="Y93" s="108">
        <v>0</v>
      </c>
      <c r="Z93" s="108">
        <v>0</v>
      </c>
      <c r="AA93" s="108">
        <v>0</v>
      </c>
      <c r="AB93" s="108">
        <v>0</v>
      </c>
      <c r="AC93" s="108">
        <v>0</v>
      </c>
      <c r="AD93" s="108">
        <v>2830.85</v>
      </c>
      <c r="AE93" s="27">
        <f t="shared" si="27"/>
        <v>109764.15000000001</v>
      </c>
      <c r="AF93" s="108">
        <v>0</v>
      </c>
      <c r="AG93" s="108">
        <v>0</v>
      </c>
      <c r="AH93" s="108">
        <v>0</v>
      </c>
      <c r="AI93" s="108">
        <v>4354.58</v>
      </c>
      <c r="AJ93" s="27">
        <f t="shared" si="28"/>
        <v>1773172</v>
      </c>
      <c r="AK93" s="11">
        <v>109764.15000000001</v>
      </c>
      <c r="AL93" s="11">
        <v>0</v>
      </c>
      <c r="AM93" s="11">
        <v>0</v>
      </c>
      <c r="AN93" s="11">
        <v>0</v>
      </c>
      <c r="AO93" s="11">
        <v>4354.58</v>
      </c>
      <c r="AP93" s="11">
        <v>1839496.9595000003</v>
      </c>
      <c r="AQ93" s="11">
        <v>1839496.9595000003</v>
      </c>
      <c r="AR93" s="11">
        <v>1839496.9595000003</v>
      </c>
      <c r="AS93" s="11">
        <v>1839496.9595000003</v>
      </c>
      <c r="AT93" s="11">
        <v>1843851.5395000002</v>
      </c>
      <c r="AV93" s="12"/>
      <c r="AW93" s="12"/>
    </row>
    <row r="94" spans="1:49" ht="42" x14ac:dyDescent="0.25">
      <c r="A94" s="10" t="s">
        <v>209</v>
      </c>
      <c r="B94" s="10" t="s">
        <v>209</v>
      </c>
      <c r="C94" s="28">
        <v>2</v>
      </c>
      <c r="D94" s="36" t="s">
        <v>165</v>
      </c>
      <c r="E94" s="30" t="s">
        <v>166</v>
      </c>
      <c r="F94" s="28" t="s">
        <v>188</v>
      </c>
      <c r="G94" s="30" t="s">
        <v>189</v>
      </c>
      <c r="H94" s="37" t="s">
        <v>206</v>
      </c>
      <c r="I94" s="30" t="s">
        <v>207</v>
      </c>
      <c r="J94" s="31">
        <v>3</v>
      </c>
      <c r="K94" s="32" t="s">
        <v>97</v>
      </c>
      <c r="L94" s="28" t="s">
        <v>16</v>
      </c>
      <c r="M94" s="26">
        <v>441289</v>
      </c>
      <c r="N94" s="26">
        <v>0</v>
      </c>
      <c r="O94" s="26">
        <v>441289</v>
      </c>
      <c r="P94" s="27">
        <v>0</v>
      </c>
      <c r="Q94" s="27">
        <v>279153.59999999998</v>
      </c>
      <c r="R94" s="27">
        <v>105605.5</v>
      </c>
      <c r="S94" s="108">
        <v>7008.4</v>
      </c>
      <c r="T94" s="108">
        <v>0</v>
      </c>
      <c r="U94" s="108">
        <v>8653.4</v>
      </c>
      <c r="V94" s="108">
        <v>7766</v>
      </c>
      <c r="W94" s="108">
        <v>0</v>
      </c>
      <c r="X94" s="108">
        <v>0</v>
      </c>
      <c r="Y94" s="108">
        <v>0</v>
      </c>
      <c r="Z94" s="108">
        <v>0</v>
      </c>
      <c r="AA94" s="108">
        <v>0</v>
      </c>
      <c r="AB94" s="108">
        <v>0</v>
      </c>
      <c r="AC94" s="108">
        <v>0</v>
      </c>
      <c r="AD94" s="108">
        <v>0</v>
      </c>
      <c r="AE94" s="27">
        <f t="shared" ref="AE94:AE157" si="29">S94+T94+U94+V94+W94+X94+Y94+Z94+AA94+AB94+AC94+AD94</f>
        <v>23427.8</v>
      </c>
      <c r="AF94" s="108">
        <v>0</v>
      </c>
      <c r="AG94" s="108">
        <v>0</v>
      </c>
      <c r="AH94" s="108">
        <v>0</v>
      </c>
      <c r="AI94" s="108">
        <v>33102.1</v>
      </c>
      <c r="AJ94" s="27">
        <f t="shared" ref="AJ94:AJ157" si="30">P94+Q94+R94+AE94+AF94+AG94+AH94+AI94</f>
        <v>441288.99999999994</v>
      </c>
      <c r="AK94" s="11">
        <v>23427.8</v>
      </c>
      <c r="AL94" s="11">
        <v>0</v>
      </c>
      <c r="AM94" s="11">
        <v>0</v>
      </c>
      <c r="AN94" s="11">
        <v>0</v>
      </c>
      <c r="AO94" s="11">
        <v>33102.1</v>
      </c>
      <c r="AP94" s="11">
        <v>499419.19999999995</v>
      </c>
      <c r="AQ94" s="11">
        <v>499419.19999999995</v>
      </c>
      <c r="AR94" s="11">
        <v>499419.19999999995</v>
      </c>
      <c r="AS94" s="11">
        <v>499419.19999999995</v>
      </c>
      <c r="AT94" s="11">
        <v>532521.29999999993</v>
      </c>
      <c r="AV94" s="12"/>
      <c r="AW94" s="12"/>
    </row>
    <row r="95" spans="1:49" ht="42" x14ac:dyDescent="0.25">
      <c r="A95" s="10" t="s">
        <v>210</v>
      </c>
      <c r="B95" s="10" t="s">
        <v>210</v>
      </c>
      <c r="C95" s="28">
        <v>2</v>
      </c>
      <c r="D95" s="36" t="s">
        <v>165</v>
      </c>
      <c r="E95" s="30" t="s">
        <v>166</v>
      </c>
      <c r="F95" s="28" t="s">
        <v>188</v>
      </c>
      <c r="G95" s="30" t="s">
        <v>189</v>
      </c>
      <c r="H95" s="37" t="s">
        <v>206</v>
      </c>
      <c r="I95" s="30" t="s">
        <v>207</v>
      </c>
      <c r="J95" s="31">
        <v>4</v>
      </c>
      <c r="K95" s="32" t="s">
        <v>97</v>
      </c>
      <c r="L95" s="28" t="s">
        <v>16</v>
      </c>
      <c r="M95" s="26">
        <v>2173791</v>
      </c>
      <c r="N95" s="26">
        <v>0</v>
      </c>
      <c r="O95" s="26">
        <v>2173791</v>
      </c>
      <c r="P95" s="27">
        <v>0</v>
      </c>
      <c r="Q95" s="27">
        <v>306569.07</v>
      </c>
      <c r="R95" s="27">
        <v>1556669.81</v>
      </c>
      <c r="S95" s="108">
        <v>47779.8</v>
      </c>
      <c r="T95" s="108">
        <v>0</v>
      </c>
      <c r="U95" s="108">
        <v>48351.65</v>
      </c>
      <c r="V95" s="108">
        <v>61858.9</v>
      </c>
      <c r="W95" s="108">
        <v>10019.799999999999</v>
      </c>
      <c r="X95" s="108">
        <v>0</v>
      </c>
      <c r="Y95" s="108">
        <v>0</v>
      </c>
      <c r="Z95" s="108">
        <v>11441</v>
      </c>
      <c r="AA95" s="108">
        <v>23845.95</v>
      </c>
      <c r="AB95" s="108">
        <v>9605</v>
      </c>
      <c r="AC95" s="108">
        <v>0</v>
      </c>
      <c r="AD95" s="108">
        <v>10191.85</v>
      </c>
      <c r="AE95" s="27">
        <f t="shared" si="29"/>
        <v>223093.95</v>
      </c>
      <c r="AF95" s="108">
        <v>0</v>
      </c>
      <c r="AG95" s="108">
        <v>0</v>
      </c>
      <c r="AH95" s="108">
        <v>0</v>
      </c>
      <c r="AI95" s="108">
        <v>87458.17</v>
      </c>
      <c r="AJ95" s="27">
        <f t="shared" si="30"/>
        <v>2173791</v>
      </c>
      <c r="AK95" s="11">
        <v>223093.95</v>
      </c>
      <c r="AL95" s="11">
        <v>0</v>
      </c>
      <c r="AM95" s="11">
        <v>0</v>
      </c>
      <c r="AN95" s="11">
        <v>0</v>
      </c>
      <c r="AO95" s="11">
        <v>87458.17</v>
      </c>
      <c r="AP95" s="11">
        <v>2217510.8124999995</v>
      </c>
      <c r="AQ95" s="11">
        <v>2217510.8124999995</v>
      </c>
      <c r="AR95" s="11">
        <v>2217510.8124999995</v>
      </c>
      <c r="AS95" s="11">
        <v>2217510.8124999995</v>
      </c>
      <c r="AT95" s="11">
        <v>2304968.9824999999</v>
      </c>
      <c r="AV95" s="12"/>
      <c r="AW95" s="12"/>
    </row>
    <row r="96" spans="1:49" ht="42" x14ac:dyDescent="0.25">
      <c r="A96" s="10" t="s">
        <v>211</v>
      </c>
      <c r="B96" s="10" t="s">
        <v>211</v>
      </c>
      <c r="C96" s="28">
        <v>2</v>
      </c>
      <c r="D96" s="36" t="s">
        <v>165</v>
      </c>
      <c r="E96" s="30" t="s">
        <v>166</v>
      </c>
      <c r="F96" s="28" t="s">
        <v>188</v>
      </c>
      <c r="G96" s="30" t="s">
        <v>189</v>
      </c>
      <c r="H96" s="37" t="s">
        <v>206</v>
      </c>
      <c r="I96" s="30" t="s">
        <v>207</v>
      </c>
      <c r="J96" s="31">
        <v>5</v>
      </c>
      <c r="K96" s="32" t="s">
        <v>97</v>
      </c>
      <c r="L96" s="28" t="s">
        <v>16</v>
      </c>
      <c r="M96" s="26">
        <v>8738786</v>
      </c>
      <c r="N96" s="26">
        <v>0</v>
      </c>
      <c r="O96" s="26">
        <v>8738786</v>
      </c>
      <c r="P96" s="27">
        <v>0</v>
      </c>
      <c r="Q96" s="27">
        <v>0</v>
      </c>
      <c r="R96" s="27">
        <v>189327.4</v>
      </c>
      <c r="S96" s="108">
        <v>158929.67000000001</v>
      </c>
      <c r="T96" s="108">
        <v>18824.95</v>
      </c>
      <c r="U96" s="108">
        <v>85300.4</v>
      </c>
      <c r="V96" s="108">
        <v>3757.6</v>
      </c>
      <c r="W96" s="108">
        <v>18558.97</v>
      </c>
      <c r="X96" s="108">
        <v>52242.48</v>
      </c>
      <c r="Y96" s="108">
        <v>163509.79</v>
      </c>
      <c r="Z96" s="108">
        <v>144557.75</v>
      </c>
      <c r="AA96" s="108">
        <v>1030207.3064999999</v>
      </c>
      <c r="AB96" s="108">
        <v>155835</v>
      </c>
      <c r="AC96" s="108">
        <v>122189.7</v>
      </c>
      <c r="AD96" s="108">
        <v>91307.63</v>
      </c>
      <c r="AE96" s="27">
        <f t="shared" si="29"/>
        <v>2045221.2464999999</v>
      </c>
      <c r="AF96" s="108">
        <v>4242546.1505000005</v>
      </c>
      <c r="AG96" s="108">
        <v>2261691.2029999997</v>
      </c>
      <c r="AH96" s="108">
        <v>0</v>
      </c>
      <c r="AI96" s="108">
        <v>0</v>
      </c>
      <c r="AJ96" s="27">
        <f t="shared" si="30"/>
        <v>8738786</v>
      </c>
      <c r="AK96" s="11">
        <v>2045221.2464999999</v>
      </c>
      <c r="AL96" s="11">
        <v>4242546.1505000005</v>
      </c>
      <c r="AM96" s="11">
        <v>2261691.2029999997</v>
      </c>
      <c r="AN96" s="11">
        <v>0</v>
      </c>
      <c r="AO96" s="11">
        <v>0</v>
      </c>
      <c r="AP96" s="11">
        <v>1178168.6035</v>
      </c>
      <c r="AQ96" s="11">
        <v>5625133.466</v>
      </c>
      <c r="AR96" s="11">
        <v>7961972.1339999987</v>
      </c>
      <c r="AS96" s="11">
        <v>7961972.1339999987</v>
      </c>
      <c r="AT96" s="11">
        <v>7961972.1339999987</v>
      </c>
      <c r="AV96" s="12"/>
      <c r="AW96" s="12"/>
    </row>
    <row r="97" spans="1:49" ht="42" x14ac:dyDescent="0.25">
      <c r="A97" s="10" t="s">
        <v>212</v>
      </c>
      <c r="B97" s="10" t="s">
        <v>212</v>
      </c>
      <c r="C97" s="28">
        <v>2</v>
      </c>
      <c r="D97" s="36" t="s">
        <v>165</v>
      </c>
      <c r="E97" s="30" t="s">
        <v>166</v>
      </c>
      <c r="F97" s="28" t="s">
        <v>188</v>
      </c>
      <c r="G97" s="30" t="s">
        <v>189</v>
      </c>
      <c r="H97" s="37" t="s">
        <v>213</v>
      </c>
      <c r="I97" s="30" t="s">
        <v>214</v>
      </c>
      <c r="J97" s="31" t="s">
        <v>27</v>
      </c>
      <c r="K97" s="32" t="s">
        <v>97</v>
      </c>
      <c r="L97" s="28" t="s">
        <v>16</v>
      </c>
      <c r="M97" s="26">
        <v>2456090</v>
      </c>
      <c r="N97" s="26">
        <v>0</v>
      </c>
      <c r="O97" s="26">
        <v>2456090</v>
      </c>
      <c r="P97" s="27">
        <v>0</v>
      </c>
      <c r="Q97" s="27">
        <v>257722.59000000003</v>
      </c>
      <c r="R97" s="27">
        <v>1544724.8800000001</v>
      </c>
      <c r="S97" s="108">
        <v>24275.7</v>
      </c>
      <c r="T97" s="108">
        <v>0</v>
      </c>
      <c r="U97" s="108">
        <v>0</v>
      </c>
      <c r="V97" s="108">
        <v>52568.77</v>
      </c>
      <c r="W97" s="108">
        <v>126428.4</v>
      </c>
      <c r="X97" s="108">
        <v>0</v>
      </c>
      <c r="Y97" s="108">
        <v>105137.53</v>
      </c>
      <c r="Z97" s="108">
        <v>91965.600000000049</v>
      </c>
      <c r="AA97" s="108">
        <v>0</v>
      </c>
      <c r="AB97" s="108">
        <v>0</v>
      </c>
      <c r="AC97" s="108">
        <v>0</v>
      </c>
      <c r="AD97" s="108">
        <v>0</v>
      </c>
      <c r="AE97" s="27">
        <f t="shared" si="29"/>
        <v>400376.00000000006</v>
      </c>
      <c r="AF97" s="108">
        <v>192752.13</v>
      </c>
      <c r="AG97" s="108">
        <v>0</v>
      </c>
      <c r="AH97" s="108">
        <v>0</v>
      </c>
      <c r="AI97" s="108">
        <v>60514.399999999994</v>
      </c>
      <c r="AJ97" s="27">
        <f t="shared" si="30"/>
        <v>2456090</v>
      </c>
      <c r="AK97" s="11">
        <v>400376.00000000006</v>
      </c>
      <c r="AL97" s="11">
        <v>192752.13</v>
      </c>
      <c r="AM97" s="11">
        <v>0</v>
      </c>
      <c r="AN97" s="11">
        <v>0</v>
      </c>
      <c r="AO97" s="11">
        <v>60514.399999999994</v>
      </c>
      <c r="AP97" s="11">
        <v>4464989.8539999994</v>
      </c>
      <c r="AQ97" s="11">
        <v>4882035.3839999996</v>
      </c>
      <c r="AR97" s="11">
        <v>4882035.3839999996</v>
      </c>
      <c r="AS97" s="11">
        <v>4882035.3839999996</v>
      </c>
      <c r="AT97" s="11">
        <v>4942549.784</v>
      </c>
      <c r="AV97" s="12"/>
      <c r="AW97" s="12"/>
    </row>
    <row r="98" spans="1:49" ht="21" x14ac:dyDescent="0.25">
      <c r="A98" s="10" t="s">
        <v>215</v>
      </c>
      <c r="B98" s="10" t="s">
        <v>215</v>
      </c>
      <c r="C98" s="28">
        <v>2</v>
      </c>
      <c r="D98" s="36" t="s">
        <v>216</v>
      </c>
      <c r="E98" s="30" t="s">
        <v>217</v>
      </c>
      <c r="F98" s="28" t="s">
        <v>218</v>
      </c>
      <c r="G98" s="30" t="s">
        <v>219</v>
      </c>
      <c r="H98" s="37" t="s">
        <v>220</v>
      </c>
      <c r="I98" s="30" t="s">
        <v>221</v>
      </c>
      <c r="J98" s="31">
        <v>1</v>
      </c>
      <c r="K98" s="39" t="s">
        <v>109</v>
      </c>
      <c r="L98" s="28" t="s">
        <v>16</v>
      </c>
      <c r="M98" s="26">
        <v>10840775</v>
      </c>
      <c r="N98" s="26">
        <v>0</v>
      </c>
      <c r="O98" s="26">
        <v>10840775</v>
      </c>
      <c r="P98" s="27">
        <v>0</v>
      </c>
      <c r="Q98" s="27">
        <v>0</v>
      </c>
      <c r="R98" s="27">
        <v>7896573.75</v>
      </c>
      <c r="S98" s="108">
        <v>901951.17</v>
      </c>
      <c r="T98" s="108">
        <v>524076.42</v>
      </c>
      <c r="U98" s="108">
        <v>0</v>
      </c>
      <c r="V98" s="108">
        <v>0</v>
      </c>
      <c r="W98" s="108">
        <v>388800.64</v>
      </c>
      <c r="X98" s="108">
        <v>0</v>
      </c>
      <c r="Y98" s="108">
        <v>0</v>
      </c>
      <c r="Z98" s="108">
        <v>0</v>
      </c>
      <c r="AA98" s="108">
        <v>307913.54000000015</v>
      </c>
      <c r="AB98" s="108">
        <v>821459.24999999977</v>
      </c>
      <c r="AC98" s="108">
        <v>0</v>
      </c>
      <c r="AD98" s="108">
        <v>0</v>
      </c>
      <c r="AE98" s="27">
        <f t="shared" si="29"/>
        <v>2944201.0199999996</v>
      </c>
      <c r="AF98" s="108">
        <v>0</v>
      </c>
      <c r="AG98" s="108">
        <v>0</v>
      </c>
      <c r="AH98" s="108">
        <v>0</v>
      </c>
      <c r="AI98" s="108">
        <v>0.23</v>
      </c>
      <c r="AJ98" s="27">
        <f t="shared" si="30"/>
        <v>10840775</v>
      </c>
      <c r="AK98" s="11">
        <v>2944201.0199999996</v>
      </c>
      <c r="AL98" s="11">
        <v>0</v>
      </c>
      <c r="AM98" s="11">
        <v>0</v>
      </c>
      <c r="AN98" s="11">
        <v>0</v>
      </c>
      <c r="AO98" s="11">
        <v>0.23</v>
      </c>
      <c r="AP98" s="11">
        <v>11633079.999499999</v>
      </c>
      <c r="AQ98" s="11">
        <v>11633079.999499999</v>
      </c>
      <c r="AR98" s="11">
        <v>11633079.999499999</v>
      </c>
      <c r="AS98" s="11">
        <v>11633079.999499999</v>
      </c>
      <c r="AT98" s="11">
        <v>11633080.229499999</v>
      </c>
      <c r="AV98" s="12"/>
      <c r="AW98" s="12"/>
    </row>
    <row r="99" spans="1:49" ht="21" x14ac:dyDescent="0.25">
      <c r="A99" s="10" t="s">
        <v>222</v>
      </c>
      <c r="B99" s="10" t="s">
        <v>222</v>
      </c>
      <c r="C99" s="28">
        <v>2</v>
      </c>
      <c r="D99" s="36" t="s">
        <v>216</v>
      </c>
      <c r="E99" s="30" t="s">
        <v>217</v>
      </c>
      <c r="F99" s="28" t="s">
        <v>218</v>
      </c>
      <c r="G99" s="30" t="s">
        <v>219</v>
      </c>
      <c r="H99" s="37" t="s">
        <v>220</v>
      </c>
      <c r="I99" s="30" t="s">
        <v>221</v>
      </c>
      <c r="J99" s="31">
        <v>2</v>
      </c>
      <c r="K99" s="39" t="s">
        <v>109</v>
      </c>
      <c r="L99" s="28" t="s">
        <v>16</v>
      </c>
      <c r="M99" s="26">
        <v>52663505</v>
      </c>
      <c r="N99" s="26">
        <v>0</v>
      </c>
      <c r="O99" s="26">
        <v>52663505</v>
      </c>
      <c r="P99" s="27">
        <v>0</v>
      </c>
      <c r="Q99" s="27">
        <v>0</v>
      </c>
      <c r="R99" s="27">
        <v>0</v>
      </c>
      <c r="S99" s="108">
        <v>0</v>
      </c>
      <c r="T99" s="108">
        <v>0</v>
      </c>
      <c r="U99" s="108">
        <v>0</v>
      </c>
      <c r="V99" s="108">
        <v>0</v>
      </c>
      <c r="W99" s="108">
        <v>0</v>
      </c>
      <c r="X99" s="108">
        <v>0</v>
      </c>
      <c r="Y99" s="108">
        <v>0</v>
      </c>
      <c r="Z99" s="108">
        <v>0</v>
      </c>
      <c r="AA99" s="108">
        <v>0</v>
      </c>
      <c r="AB99" s="108">
        <v>0</v>
      </c>
      <c r="AC99" s="108">
        <v>0</v>
      </c>
      <c r="AD99" s="108">
        <v>0</v>
      </c>
      <c r="AE99" s="27">
        <f t="shared" si="29"/>
        <v>0</v>
      </c>
      <c r="AF99" s="108">
        <v>26331752</v>
      </c>
      <c r="AG99" s="108">
        <v>15799053</v>
      </c>
      <c r="AH99" s="108">
        <v>7899525</v>
      </c>
      <c r="AI99" s="108">
        <v>2633175</v>
      </c>
      <c r="AJ99" s="27">
        <f t="shared" si="30"/>
        <v>52663505</v>
      </c>
      <c r="AK99" s="11">
        <v>0</v>
      </c>
      <c r="AL99" s="11">
        <v>26331752</v>
      </c>
      <c r="AM99" s="11">
        <v>15799053</v>
      </c>
      <c r="AN99" s="11">
        <v>7899525</v>
      </c>
      <c r="AO99" s="11">
        <v>2633175</v>
      </c>
      <c r="AP99" s="11">
        <v>0</v>
      </c>
      <c r="AQ99" s="11">
        <v>5266350</v>
      </c>
      <c r="AR99" s="11">
        <v>34231278.999999993</v>
      </c>
      <c r="AS99" s="11">
        <v>46080567.999999993</v>
      </c>
      <c r="AT99" s="11">
        <v>52663504.999999993</v>
      </c>
      <c r="AV99" s="12"/>
      <c r="AW99" s="12"/>
    </row>
    <row r="100" spans="1:49" ht="21" x14ac:dyDescent="0.25">
      <c r="A100" s="10" t="s">
        <v>223</v>
      </c>
      <c r="B100" s="10" t="s">
        <v>223</v>
      </c>
      <c r="C100" s="28">
        <v>2</v>
      </c>
      <c r="D100" s="36" t="s">
        <v>216</v>
      </c>
      <c r="E100" s="30" t="s">
        <v>217</v>
      </c>
      <c r="F100" s="28" t="s">
        <v>218</v>
      </c>
      <c r="G100" s="30" t="s">
        <v>219</v>
      </c>
      <c r="H100" s="37" t="s">
        <v>220</v>
      </c>
      <c r="I100" s="30" t="s">
        <v>221</v>
      </c>
      <c r="J100" s="31">
        <v>3</v>
      </c>
      <c r="K100" s="39" t="s">
        <v>109</v>
      </c>
      <c r="L100" s="28" t="s">
        <v>16</v>
      </c>
      <c r="M100" s="26">
        <v>11891883</v>
      </c>
      <c r="N100" s="26">
        <v>0</v>
      </c>
      <c r="O100" s="26">
        <v>11891883</v>
      </c>
      <c r="P100" s="27">
        <v>0</v>
      </c>
      <c r="Q100" s="27">
        <v>0</v>
      </c>
      <c r="R100" s="27">
        <v>0</v>
      </c>
      <c r="S100" s="108">
        <v>0</v>
      </c>
      <c r="T100" s="108">
        <v>0</v>
      </c>
      <c r="U100" s="108">
        <v>0</v>
      </c>
      <c r="V100" s="108">
        <v>0</v>
      </c>
      <c r="W100" s="108">
        <v>0</v>
      </c>
      <c r="X100" s="108">
        <v>0</v>
      </c>
      <c r="Y100" s="108">
        <v>0</v>
      </c>
      <c r="Z100" s="108">
        <v>0</v>
      </c>
      <c r="AA100" s="108">
        <v>0</v>
      </c>
      <c r="AB100" s="108">
        <v>0</v>
      </c>
      <c r="AC100" s="108">
        <v>0</v>
      </c>
      <c r="AD100" s="108">
        <v>0</v>
      </c>
      <c r="AE100" s="27">
        <f t="shared" si="29"/>
        <v>0</v>
      </c>
      <c r="AF100" s="108">
        <v>2972973</v>
      </c>
      <c r="AG100" s="108">
        <v>2972970</v>
      </c>
      <c r="AH100" s="108">
        <v>2972970</v>
      </c>
      <c r="AI100" s="108">
        <v>2972970</v>
      </c>
      <c r="AJ100" s="27">
        <f t="shared" si="30"/>
        <v>11891883</v>
      </c>
      <c r="AK100" s="11">
        <v>0</v>
      </c>
      <c r="AL100" s="11">
        <v>2972973</v>
      </c>
      <c r="AM100" s="11">
        <v>2972970</v>
      </c>
      <c r="AN100" s="11">
        <v>2972970</v>
      </c>
      <c r="AO100" s="11">
        <v>2972970</v>
      </c>
      <c r="AP100" s="11">
        <v>0</v>
      </c>
      <c r="AQ100" s="11">
        <v>2972973</v>
      </c>
      <c r="AR100" s="11">
        <v>5945943</v>
      </c>
      <c r="AS100" s="11">
        <v>8918913</v>
      </c>
      <c r="AT100" s="11">
        <v>11891882.999999998</v>
      </c>
      <c r="AV100" s="12"/>
      <c r="AW100" s="12"/>
    </row>
    <row r="101" spans="1:49" ht="21" x14ac:dyDescent="0.25">
      <c r="A101" s="10" t="s">
        <v>224</v>
      </c>
      <c r="B101" s="10" t="s">
        <v>224</v>
      </c>
      <c r="C101" s="28">
        <v>2</v>
      </c>
      <c r="D101" s="36" t="s">
        <v>216</v>
      </c>
      <c r="E101" s="30" t="s">
        <v>217</v>
      </c>
      <c r="F101" s="28" t="s">
        <v>218</v>
      </c>
      <c r="G101" s="30" t="s">
        <v>219</v>
      </c>
      <c r="H101" s="37" t="s">
        <v>225</v>
      </c>
      <c r="I101" s="30" t="s">
        <v>226</v>
      </c>
      <c r="J101" s="31" t="s">
        <v>27</v>
      </c>
      <c r="K101" s="39" t="s">
        <v>109</v>
      </c>
      <c r="L101" s="28" t="s">
        <v>16</v>
      </c>
      <c r="M101" s="26">
        <v>22492390</v>
      </c>
      <c r="N101" s="26">
        <v>0</v>
      </c>
      <c r="O101" s="26">
        <v>22492390</v>
      </c>
      <c r="P101" s="27">
        <v>0</v>
      </c>
      <c r="Q101" s="27">
        <v>0</v>
      </c>
      <c r="R101" s="27">
        <v>1530732.79</v>
      </c>
      <c r="S101" s="108">
        <v>0</v>
      </c>
      <c r="T101" s="108">
        <v>0</v>
      </c>
      <c r="U101" s="108">
        <v>0</v>
      </c>
      <c r="V101" s="108">
        <v>0</v>
      </c>
      <c r="W101" s="108">
        <v>0</v>
      </c>
      <c r="X101" s="108">
        <v>1147500</v>
      </c>
      <c r="Y101" s="108">
        <v>0</v>
      </c>
      <c r="Z101" s="108">
        <v>0</v>
      </c>
      <c r="AA101" s="108">
        <v>0</v>
      </c>
      <c r="AB101" s="108">
        <v>2758014.41</v>
      </c>
      <c r="AC101" s="108">
        <v>0</v>
      </c>
      <c r="AD101" s="108">
        <v>0</v>
      </c>
      <c r="AE101" s="27">
        <f t="shared" si="29"/>
        <v>3905514.41</v>
      </c>
      <c r="AF101" s="108">
        <v>6336707.79</v>
      </c>
      <c r="AG101" s="108">
        <v>6336707.79</v>
      </c>
      <c r="AH101" s="108">
        <v>3495822.2200000007</v>
      </c>
      <c r="AI101" s="108">
        <v>886905</v>
      </c>
      <c r="AJ101" s="27">
        <f t="shared" si="30"/>
        <v>22492390</v>
      </c>
      <c r="AK101" s="11">
        <v>4594722.9578615148</v>
      </c>
      <c r="AL101" s="11">
        <v>7454950.5400424069</v>
      </c>
      <c r="AM101" s="11">
        <v>7454950.5400424069</v>
      </c>
      <c r="AN101" s="11">
        <v>2570591.6320536695</v>
      </c>
      <c r="AO101" s="11">
        <v>0</v>
      </c>
      <c r="AP101" s="11">
        <v>5436247.2074999996</v>
      </c>
      <c r="AQ101" s="11">
        <v>11772955.016100001</v>
      </c>
      <c r="AR101" s="11">
        <v>18109662.824700002</v>
      </c>
      <c r="AS101" s="11">
        <v>21605485.25</v>
      </c>
      <c r="AT101" s="11">
        <v>22492390.249999996</v>
      </c>
      <c r="AV101" s="12"/>
      <c r="AW101" s="12"/>
    </row>
    <row r="102" spans="1:49" ht="21" x14ac:dyDescent="0.25">
      <c r="A102" s="10" t="s">
        <v>224</v>
      </c>
      <c r="B102" s="10" t="s">
        <v>674</v>
      </c>
      <c r="C102" s="28">
        <v>2</v>
      </c>
      <c r="D102" s="36" t="s">
        <v>216</v>
      </c>
      <c r="E102" s="30" t="s">
        <v>217</v>
      </c>
      <c r="F102" s="28" t="s">
        <v>218</v>
      </c>
      <c r="G102" s="30" t="s">
        <v>219</v>
      </c>
      <c r="H102" s="37" t="s">
        <v>658</v>
      </c>
      <c r="I102" s="30" t="s">
        <v>659</v>
      </c>
      <c r="J102" s="31" t="s">
        <v>27</v>
      </c>
      <c r="K102" s="39" t="s">
        <v>109</v>
      </c>
      <c r="L102" s="28" t="s">
        <v>16</v>
      </c>
      <c r="M102" s="26">
        <v>11188322</v>
      </c>
      <c r="N102" s="26">
        <v>0</v>
      </c>
      <c r="O102" s="26">
        <v>11188322</v>
      </c>
      <c r="P102" s="27">
        <v>0</v>
      </c>
      <c r="Q102" s="27">
        <v>0</v>
      </c>
      <c r="R102" s="27">
        <v>0</v>
      </c>
      <c r="S102" s="108">
        <v>0</v>
      </c>
      <c r="T102" s="108">
        <v>0</v>
      </c>
      <c r="U102" s="108">
        <v>0</v>
      </c>
      <c r="V102" s="108">
        <v>0</v>
      </c>
      <c r="W102" s="108">
        <v>0</v>
      </c>
      <c r="X102" s="108">
        <v>0</v>
      </c>
      <c r="Y102" s="108">
        <v>0</v>
      </c>
      <c r="Z102" s="108">
        <v>0</v>
      </c>
      <c r="AA102" s="108">
        <v>0</v>
      </c>
      <c r="AB102" s="108">
        <v>142594</v>
      </c>
      <c r="AC102" s="108">
        <v>142594</v>
      </c>
      <c r="AD102" s="108">
        <v>142594</v>
      </c>
      <c r="AE102" s="27">
        <f t="shared" si="29"/>
        <v>427782</v>
      </c>
      <c r="AF102" s="108">
        <v>5069888.7</v>
      </c>
      <c r="AG102" s="108">
        <v>3433879.3</v>
      </c>
      <c r="AH102" s="108">
        <v>2256772</v>
      </c>
      <c r="AI102" s="108">
        <v>0</v>
      </c>
      <c r="AJ102" s="27">
        <f t="shared" si="30"/>
        <v>11188322</v>
      </c>
      <c r="AK102" s="11">
        <v>503272.95017286774</v>
      </c>
      <c r="AL102" s="11">
        <v>5964575.0477979099</v>
      </c>
      <c r="AM102" s="11">
        <v>4039858.072215619</v>
      </c>
      <c r="AN102" s="11">
        <v>2655025.9298136039</v>
      </c>
      <c r="AO102" s="11">
        <v>0</v>
      </c>
      <c r="AP102" s="11">
        <v>0</v>
      </c>
      <c r="AQ102" s="11">
        <v>5355076.7</v>
      </c>
      <c r="AR102" s="11">
        <v>8788956</v>
      </c>
      <c r="AS102" s="11">
        <v>11045729</v>
      </c>
      <c r="AT102" s="11">
        <v>11045729</v>
      </c>
      <c r="AV102" s="12"/>
      <c r="AW102" s="12"/>
    </row>
    <row r="103" spans="1:49" ht="42" x14ac:dyDescent="0.25">
      <c r="A103" s="10" t="s">
        <v>227</v>
      </c>
      <c r="B103" s="10" t="s">
        <v>227</v>
      </c>
      <c r="C103" s="28">
        <v>2</v>
      </c>
      <c r="D103" s="36" t="s">
        <v>228</v>
      </c>
      <c r="E103" s="30" t="s">
        <v>229</v>
      </c>
      <c r="F103" s="28" t="s">
        <v>230</v>
      </c>
      <c r="G103" s="30" t="s">
        <v>231</v>
      </c>
      <c r="H103" s="31" t="s">
        <v>232</v>
      </c>
      <c r="I103" s="30" t="s">
        <v>233</v>
      </c>
      <c r="J103" s="31">
        <v>1</v>
      </c>
      <c r="K103" s="39" t="s">
        <v>109</v>
      </c>
      <c r="L103" s="28" t="s">
        <v>17</v>
      </c>
      <c r="M103" s="26">
        <v>12544923</v>
      </c>
      <c r="N103" s="26">
        <v>0</v>
      </c>
      <c r="O103" s="26">
        <v>12544923</v>
      </c>
      <c r="P103" s="27">
        <v>0</v>
      </c>
      <c r="Q103" s="27">
        <v>12539835.15</v>
      </c>
      <c r="R103" s="27">
        <v>0</v>
      </c>
      <c r="S103" s="108">
        <v>0</v>
      </c>
      <c r="T103" s="108">
        <v>0</v>
      </c>
      <c r="U103" s="108">
        <v>0</v>
      </c>
      <c r="V103" s="108">
        <v>0</v>
      </c>
      <c r="W103" s="108">
        <v>0</v>
      </c>
      <c r="X103" s="108">
        <v>0</v>
      </c>
      <c r="Y103" s="108">
        <v>0</v>
      </c>
      <c r="Z103" s="108">
        <v>0</v>
      </c>
      <c r="AA103" s="108">
        <v>0</v>
      </c>
      <c r="AB103" s="108">
        <v>0</v>
      </c>
      <c r="AC103" s="108">
        <v>0</v>
      </c>
      <c r="AD103" s="108">
        <v>0</v>
      </c>
      <c r="AE103" s="27">
        <f t="shared" si="29"/>
        <v>0</v>
      </c>
      <c r="AF103" s="108">
        <v>0</v>
      </c>
      <c r="AG103" s="108">
        <v>0</v>
      </c>
      <c r="AH103" s="108">
        <v>0</v>
      </c>
      <c r="AI103" s="108">
        <v>5087.8500000000004</v>
      </c>
      <c r="AJ103" s="27">
        <f t="shared" si="30"/>
        <v>12544923</v>
      </c>
      <c r="AK103" s="11">
        <v>0</v>
      </c>
      <c r="AL103" s="11">
        <v>0</v>
      </c>
      <c r="AM103" s="11">
        <v>0</v>
      </c>
      <c r="AN103" s="11">
        <v>0</v>
      </c>
      <c r="AO103" s="11">
        <v>5087.8500000014901</v>
      </c>
      <c r="AP103" s="11">
        <v>15051120</v>
      </c>
      <c r="AQ103" s="11">
        <v>15051120</v>
      </c>
      <c r="AR103" s="11">
        <v>15051120</v>
      </c>
      <c r="AS103" s="11">
        <v>15051120</v>
      </c>
      <c r="AT103" s="11">
        <v>15056207.85</v>
      </c>
      <c r="AV103" s="12"/>
      <c r="AW103" s="12"/>
    </row>
    <row r="104" spans="1:49" ht="42" x14ac:dyDescent="0.25">
      <c r="A104" s="10" t="s">
        <v>234</v>
      </c>
      <c r="B104" s="10" t="s">
        <v>234</v>
      </c>
      <c r="C104" s="28">
        <v>2</v>
      </c>
      <c r="D104" s="36" t="s">
        <v>228</v>
      </c>
      <c r="E104" s="30" t="s">
        <v>229</v>
      </c>
      <c r="F104" s="28" t="s">
        <v>230</v>
      </c>
      <c r="G104" s="30" t="s">
        <v>231</v>
      </c>
      <c r="H104" s="31" t="s">
        <v>232</v>
      </c>
      <c r="I104" s="30" t="s">
        <v>233</v>
      </c>
      <c r="J104" s="31">
        <v>2</v>
      </c>
      <c r="K104" s="39" t="s">
        <v>109</v>
      </c>
      <c r="L104" s="28" t="s">
        <v>17</v>
      </c>
      <c r="M104" s="26">
        <v>54444719</v>
      </c>
      <c r="N104" s="26">
        <v>0</v>
      </c>
      <c r="O104" s="26">
        <v>54444719</v>
      </c>
      <c r="P104" s="27">
        <v>0</v>
      </c>
      <c r="Q104" s="27">
        <v>0</v>
      </c>
      <c r="R104" s="27">
        <v>49223712.140000001</v>
      </c>
      <c r="S104" s="108">
        <v>0</v>
      </c>
      <c r="T104" s="108">
        <v>0</v>
      </c>
      <c r="U104" s="108">
        <v>0</v>
      </c>
      <c r="V104" s="108">
        <v>0</v>
      </c>
      <c r="W104" s="108">
        <v>0</v>
      </c>
      <c r="X104" s="108">
        <v>0</v>
      </c>
      <c r="Y104" s="108">
        <v>0</v>
      </c>
      <c r="Z104" s="108">
        <v>0</v>
      </c>
      <c r="AA104" s="108">
        <v>3091561.21</v>
      </c>
      <c r="AB104" s="108">
        <v>0</v>
      </c>
      <c r="AC104" s="108">
        <v>0</v>
      </c>
      <c r="AD104" s="108">
        <v>1664686.8200000024</v>
      </c>
      <c r="AE104" s="27">
        <f t="shared" si="29"/>
        <v>4756248.0300000021</v>
      </c>
      <c r="AF104" s="108">
        <v>0</v>
      </c>
      <c r="AG104" s="108">
        <v>0</v>
      </c>
      <c r="AH104" s="108">
        <v>0</v>
      </c>
      <c r="AI104" s="108">
        <v>464758.83</v>
      </c>
      <c r="AJ104" s="27">
        <f t="shared" si="30"/>
        <v>54444719</v>
      </c>
      <c r="AK104" s="11">
        <v>2995504.0599999949</v>
      </c>
      <c r="AL104" s="11">
        <v>0</v>
      </c>
      <c r="AM104" s="11">
        <v>0</v>
      </c>
      <c r="AN104" s="11">
        <v>0</v>
      </c>
      <c r="AO104" s="11">
        <v>0</v>
      </c>
      <c r="AP104" s="11">
        <v>52315273.357000001</v>
      </c>
      <c r="AQ104" s="11">
        <v>53979960.174999997</v>
      </c>
      <c r="AR104" s="11">
        <v>53979960.174999997</v>
      </c>
      <c r="AS104" s="11">
        <v>53979960.174999997</v>
      </c>
      <c r="AT104" s="11">
        <v>54444719.005000003</v>
      </c>
      <c r="AV104" s="12"/>
      <c r="AW104" s="12"/>
    </row>
    <row r="105" spans="1:49" ht="42" x14ac:dyDescent="0.25">
      <c r="A105" s="10" t="s">
        <v>235</v>
      </c>
      <c r="B105" s="10" t="s">
        <v>235</v>
      </c>
      <c r="C105" s="28">
        <v>2</v>
      </c>
      <c r="D105" s="36" t="s">
        <v>228</v>
      </c>
      <c r="E105" s="30" t="s">
        <v>229</v>
      </c>
      <c r="F105" s="28" t="s">
        <v>230</v>
      </c>
      <c r="G105" s="30" t="s">
        <v>231</v>
      </c>
      <c r="H105" s="31" t="s">
        <v>236</v>
      </c>
      <c r="I105" s="30" t="s">
        <v>237</v>
      </c>
      <c r="J105" s="31" t="s">
        <v>27</v>
      </c>
      <c r="K105" s="39" t="s">
        <v>109</v>
      </c>
      <c r="L105" s="28" t="s">
        <v>17</v>
      </c>
      <c r="M105" s="26">
        <v>104608561</v>
      </c>
      <c r="N105" s="26">
        <v>0</v>
      </c>
      <c r="O105" s="26">
        <v>104608561</v>
      </c>
      <c r="P105" s="27">
        <v>0</v>
      </c>
      <c r="Q105" s="27">
        <v>0</v>
      </c>
      <c r="R105" s="27">
        <v>0</v>
      </c>
      <c r="S105" s="108">
        <v>0</v>
      </c>
      <c r="T105" s="108">
        <v>0</v>
      </c>
      <c r="U105" s="108">
        <v>0</v>
      </c>
      <c r="V105" s="108">
        <v>10460856</v>
      </c>
      <c r="W105" s="108">
        <v>0</v>
      </c>
      <c r="X105" s="108">
        <v>0</v>
      </c>
      <c r="Y105" s="108">
        <v>0</v>
      </c>
      <c r="Z105" s="108">
        <v>0</v>
      </c>
      <c r="AA105" s="108">
        <v>0</v>
      </c>
      <c r="AB105" s="108">
        <v>0</v>
      </c>
      <c r="AC105" s="108">
        <v>0</v>
      </c>
      <c r="AD105" s="108">
        <v>0</v>
      </c>
      <c r="AE105" s="27">
        <f t="shared" si="29"/>
        <v>10460856</v>
      </c>
      <c r="AF105" s="108">
        <v>26152140</v>
      </c>
      <c r="AG105" s="108">
        <v>31382569</v>
      </c>
      <c r="AH105" s="108">
        <v>31382568</v>
      </c>
      <c r="AI105" s="108">
        <v>5230428</v>
      </c>
      <c r="AJ105" s="27">
        <f t="shared" si="30"/>
        <v>104608561</v>
      </c>
      <c r="AK105" s="11">
        <v>21722070.482352942</v>
      </c>
      <c r="AL105" s="11">
        <v>30767223.705882352</v>
      </c>
      <c r="AM105" s="11">
        <v>36920669.623529419</v>
      </c>
      <c r="AN105" s="11">
        <v>33646801.128235281</v>
      </c>
      <c r="AO105" s="11">
        <v>0</v>
      </c>
      <c r="AP105" s="11">
        <v>0</v>
      </c>
      <c r="AQ105" s="11">
        <v>10460856</v>
      </c>
      <c r="AR105" s="11">
        <v>67995565</v>
      </c>
      <c r="AS105" s="11">
        <v>99378133</v>
      </c>
      <c r="AT105" s="11">
        <v>104608561.00000001</v>
      </c>
      <c r="AV105" s="12"/>
      <c r="AW105" s="12"/>
    </row>
    <row r="106" spans="1:49" ht="21" x14ac:dyDescent="0.25">
      <c r="A106" s="10" t="s">
        <v>238</v>
      </c>
      <c r="B106" s="10" t="s">
        <v>238</v>
      </c>
      <c r="C106" s="28">
        <v>2</v>
      </c>
      <c r="D106" s="36" t="s">
        <v>239</v>
      </c>
      <c r="E106" s="30" t="s">
        <v>229</v>
      </c>
      <c r="F106" s="28" t="s">
        <v>240</v>
      </c>
      <c r="G106" s="30" t="s">
        <v>241</v>
      </c>
      <c r="H106" s="31" t="s">
        <v>242</v>
      </c>
      <c r="I106" s="30" t="s">
        <v>665</v>
      </c>
      <c r="J106" s="31" t="s">
        <v>27</v>
      </c>
      <c r="K106" s="39" t="s">
        <v>65</v>
      </c>
      <c r="L106" s="28" t="s">
        <v>16</v>
      </c>
      <c r="M106" s="26">
        <v>54884514</v>
      </c>
      <c r="N106" s="26">
        <v>0</v>
      </c>
      <c r="O106" s="26">
        <v>54884514</v>
      </c>
      <c r="P106" s="27">
        <v>0</v>
      </c>
      <c r="Q106" s="27">
        <v>0</v>
      </c>
      <c r="R106" s="27">
        <v>0</v>
      </c>
      <c r="S106" s="108">
        <v>0</v>
      </c>
      <c r="T106" s="108">
        <v>30088.36</v>
      </c>
      <c r="U106" s="108">
        <v>0</v>
      </c>
      <c r="V106" s="108">
        <v>0</v>
      </c>
      <c r="W106" s="108">
        <v>4143711.03</v>
      </c>
      <c r="X106" s="108">
        <v>0</v>
      </c>
      <c r="Y106" s="108">
        <v>0</v>
      </c>
      <c r="Z106" s="108">
        <v>0</v>
      </c>
      <c r="AA106" s="108">
        <v>3234672</v>
      </c>
      <c r="AB106" s="108">
        <v>0</v>
      </c>
      <c r="AC106" s="108">
        <v>0</v>
      </c>
      <c r="AD106" s="108">
        <v>0</v>
      </c>
      <c r="AE106" s="27">
        <f t="shared" si="29"/>
        <v>7408471.3899999997</v>
      </c>
      <c r="AF106" s="108">
        <v>12968747.560000001</v>
      </c>
      <c r="AG106" s="108">
        <v>18915957.009999998</v>
      </c>
      <c r="AH106" s="108">
        <v>5149678.4800000004</v>
      </c>
      <c r="AI106" s="108">
        <v>10441659.560000002</v>
      </c>
      <c r="AJ106" s="27">
        <f t="shared" si="30"/>
        <v>54884514</v>
      </c>
      <c r="AK106" s="11">
        <v>8715848.7655791864</v>
      </c>
      <c r="AL106" s="11">
        <v>15257350.195683768</v>
      </c>
      <c r="AM106" s="11">
        <v>22254067.253050085</v>
      </c>
      <c r="AN106" s="11">
        <v>6058445.3202616349</v>
      </c>
      <c r="AO106" s="11">
        <v>12284305.465425322</v>
      </c>
      <c r="AP106" s="11">
        <v>4283741.1665000003</v>
      </c>
      <c r="AQ106" s="11">
        <v>6978928.3150000004</v>
      </c>
      <c r="AR106" s="11">
        <v>29786094.062975001</v>
      </c>
      <c r="AS106" s="11">
        <v>53651043.827775002</v>
      </c>
      <c r="AT106" s="11">
        <v>72683434.430999994</v>
      </c>
      <c r="AV106" s="12"/>
      <c r="AW106" s="12"/>
    </row>
    <row r="107" spans="1:49" ht="63" x14ac:dyDescent="0.25">
      <c r="A107" s="10" t="s">
        <v>243</v>
      </c>
      <c r="B107" s="10" t="s">
        <v>243</v>
      </c>
      <c r="C107" s="28">
        <v>2</v>
      </c>
      <c r="D107" s="36" t="s">
        <v>244</v>
      </c>
      <c r="E107" s="30" t="s">
        <v>707</v>
      </c>
      <c r="F107" s="28" t="s">
        <v>245</v>
      </c>
      <c r="G107" s="30" t="s">
        <v>654</v>
      </c>
      <c r="H107" s="31" t="s">
        <v>246</v>
      </c>
      <c r="I107" s="30" t="s">
        <v>146</v>
      </c>
      <c r="J107" s="31" t="s">
        <v>27</v>
      </c>
      <c r="K107" s="39" t="s">
        <v>126</v>
      </c>
      <c r="L107" s="28" t="s">
        <v>16</v>
      </c>
      <c r="M107" s="26">
        <v>4000000</v>
      </c>
      <c r="N107" s="26">
        <v>0</v>
      </c>
      <c r="O107" s="26">
        <v>4000000</v>
      </c>
      <c r="P107" s="27">
        <v>0</v>
      </c>
      <c r="Q107" s="27">
        <v>0</v>
      </c>
      <c r="R107" s="27">
        <v>0</v>
      </c>
      <c r="S107" s="108">
        <v>0</v>
      </c>
      <c r="T107" s="108">
        <v>0</v>
      </c>
      <c r="U107" s="108">
        <v>0</v>
      </c>
      <c r="V107" s="108">
        <v>0</v>
      </c>
      <c r="W107" s="108">
        <v>0</v>
      </c>
      <c r="X107" s="108">
        <v>0</v>
      </c>
      <c r="Y107" s="108">
        <v>0</v>
      </c>
      <c r="Z107" s="108">
        <v>0</v>
      </c>
      <c r="AA107" s="108">
        <v>0</v>
      </c>
      <c r="AB107" s="108">
        <v>0</v>
      </c>
      <c r="AC107" s="108">
        <v>0</v>
      </c>
      <c r="AD107" s="108">
        <v>0</v>
      </c>
      <c r="AE107" s="27">
        <f t="shared" si="29"/>
        <v>0</v>
      </c>
      <c r="AF107" s="108">
        <v>600000</v>
      </c>
      <c r="AG107" s="108">
        <v>2000000</v>
      </c>
      <c r="AH107" s="108">
        <v>1000000</v>
      </c>
      <c r="AI107" s="108">
        <v>400000</v>
      </c>
      <c r="AJ107" s="27">
        <f t="shared" si="30"/>
        <v>4000000</v>
      </c>
      <c r="AK107" s="11">
        <v>0</v>
      </c>
      <c r="AL107" s="11">
        <v>600000</v>
      </c>
      <c r="AM107" s="11">
        <v>2000000</v>
      </c>
      <c r="AN107" s="11">
        <v>1000000</v>
      </c>
      <c r="AO107" s="11">
        <v>400000</v>
      </c>
      <c r="AP107" s="11">
        <v>0</v>
      </c>
      <c r="AQ107" s="11">
        <v>600000</v>
      </c>
      <c r="AR107" s="11">
        <v>2600000</v>
      </c>
      <c r="AS107" s="11">
        <v>3600000.0000000005</v>
      </c>
      <c r="AT107" s="11">
        <v>4000000</v>
      </c>
      <c r="AV107" s="12"/>
      <c r="AW107" s="12"/>
    </row>
    <row r="108" spans="1:49" ht="63" x14ac:dyDescent="0.25">
      <c r="A108" s="10" t="s">
        <v>247</v>
      </c>
      <c r="B108" s="10" t="s">
        <v>247</v>
      </c>
      <c r="C108" s="28">
        <v>2</v>
      </c>
      <c r="D108" s="36" t="s">
        <v>244</v>
      </c>
      <c r="E108" s="30" t="s">
        <v>707</v>
      </c>
      <c r="F108" s="28" t="s">
        <v>245</v>
      </c>
      <c r="G108" s="30" t="s">
        <v>654</v>
      </c>
      <c r="H108" s="31" t="s">
        <v>248</v>
      </c>
      <c r="I108" s="30" t="s">
        <v>249</v>
      </c>
      <c r="J108" s="31" t="s">
        <v>27</v>
      </c>
      <c r="K108" s="39" t="s">
        <v>126</v>
      </c>
      <c r="L108" s="28" t="s">
        <v>16</v>
      </c>
      <c r="M108" s="26">
        <v>31000000</v>
      </c>
      <c r="N108" s="26">
        <v>0</v>
      </c>
      <c r="O108" s="26">
        <v>31000000</v>
      </c>
      <c r="P108" s="27">
        <v>0</v>
      </c>
      <c r="Q108" s="27">
        <v>0</v>
      </c>
      <c r="R108" s="27">
        <v>0</v>
      </c>
      <c r="S108" s="108">
        <v>0</v>
      </c>
      <c r="T108" s="108">
        <v>0</v>
      </c>
      <c r="U108" s="108">
        <v>0</v>
      </c>
      <c r="V108" s="108">
        <v>0</v>
      </c>
      <c r="W108" s="108">
        <v>0</v>
      </c>
      <c r="X108" s="108">
        <v>0</v>
      </c>
      <c r="Y108" s="108">
        <v>0</v>
      </c>
      <c r="Z108" s="108">
        <v>0</v>
      </c>
      <c r="AA108" s="108">
        <v>0</v>
      </c>
      <c r="AB108" s="108">
        <v>1464425</v>
      </c>
      <c r="AC108" s="108">
        <v>0</v>
      </c>
      <c r="AD108" s="108">
        <v>0</v>
      </c>
      <c r="AE108" s="27">
        <f t="shared" si="29"/>
        <v>1464425</v>
      </c>
      <c r="AF108" s="108">
        <v>4430336</v>
      </c>
      <c r="AG108" s="108">
        <v>13305776</v>
      </c>
      <c r="AH108" s="108">
        <v>6253714</v>
      </c>
      <c r="AI108" s="108">
        <v>5545749</v>
      </c>
      <c r="AJ108" s="27">
        <f t="shared" si="30"/>
        <v>31000000</v>
      </c>
      <c r="AK108" s="11">
        <v>1722852.9773008064</v>
      </c>
      <c r="AL108" s="11">
        <v>5212160.1092872256</v>
      </c>
      <c r="AM108" s="11">
        <v>15653854.445873033</v>
      </c>
      <c r="AN108" s="11">
        <v>7357310.7425014842</v>
      </c>
      <c r="AO108" s="11">
        <v>6524410.7250374518</v>
      </c>
      <c r="AP108" s="11">
        <v>0</v>
      </c>
      <c r="AQ108" s="11">
        <v>1464425</v>
      </c>
      <c r="AR108" s="11">
        <v>19200537</v>
      </c>
      <c r="AS108" s="11">
        <v>25454251</v>
      </c>
      <c r="AT108" s="11">
        <v>31000000</v>
      </c>
      <c r="AV108" s="12"/>
      <c r="AW108" s="12"/>
    </row>
    <row r="109" spans="1:49" ht="42" x14ac:dyDescent="0.25">
      <c r="A109" s="10" t="s">
        <v>250</v>
      </c>
      <c r="B109" s="10" t="s">
        <v>675</v>
      </c>
      <c r="C109" s="28">
        <v>3</v>
      </c>
      <c r="D109" s="36" t="s">
        <v>251</v>
      </c>
      <c r="E109" s="30" t="s">
        <v>252</v>
      </c>
      <c r="F109" s="28" t="s">
        <v>253</v>
      </c>
      <c r="G109" s="30" t="s">
        <v>254</v>
      </c>
      <c r="H109" s="37" t="s">
        <v>255</v>
      </c>
      <c r="I109" s="30" t="s">
        <v>256</v>
      </c>
      <c r="J109" s="31" t="s">
        <v>27</v>
      </c>
      <c r="K109" s="39" t="s">
        <v>109</v>
      </c>
      <c r="L109" s="28" t="s">
        <v>17</v>
      </c>
      <c r="M109" s="26">
        <v>100860345</v>
      </c>
      <c r="N109" s="26">
        <v>0</v>
      </c>
      <c r="O109" s="26">
        <v>100860345</v>
      </c>
      <c r="P109" s="27">
        <v>0</v>
      </c>
      <c r="Q109" s="27">
        <v>0</v>
      </c>
      <c r="R109" s="27">
        <v>0</v>
      </c>
      <c r="S109" s="108">
        <v>0</v>
      </c>
      <c r="T109" s="108">
        <v>0</v>
      </c>
      <c r="U109" s="108">
        <v>0</v>
      </c>
      <c r="V109" s="108">
        <v>0</v>
      </c>
      <c r="W109" s="108">
        <v>0</v>
      </c>
      <c r="X109" s="108">
        <v>546120</v>
      </c>
      <c r="Y109" s="108">
        <v>0</v>
      </c>
      <c r="Z109" s="108">
        <v>0</v>
      </c>
      <c r="AA109" s="108">
        <v>0</v>
      </c>
      <c r="AB109" s="108">
        <v>893232</v>
      </c>
      <c r="AC109" s="108">
        <v>0</v>
      </c>
      <c r="AD109" s="108">
        <v>0</v>
      </c>
      <c r="AE109" s="27">
        <f t="shared" si="29"/>
        <v>1439352</v>
      </c>
      <c r="AF109" s="108">
        <v>37035751</v>
      </c>
      <c r="AG109" s="108">
        <v>31365388</v>
      </c>
      <c r="AH109" s="108">
        <v>31019854</v>
      </c>
      <c r="AI109" s="108">
        <v>0</v>
      </c>
      <c r="AJ109" s="27">
        <f t="shared" si="30"/>
        <v>100860345</v>
      </c>
      <c r="AK109" s="11">
        <v>1693355.3025122015</v>
      </c>
      <c r="AL109" s="11">
        <v>43571471.980704904</v>
      </c>
      <c r="AM109" s="11">
        <v>36900456.653516702</v>
      </c>
      <c r="AN109" s="11">
        <v>36493946.063266195</v>
      </c>
      <c r="AO109" s="11">
        <v>0</v>
      </c>
      <c r="AP109" s="11">
        <v>546120</v>
      </c>
      <c r="AQ109" s="11">
        <v>37581871</v>
      </c>
      <c r="AR109" s="11">
        <v>68947259</v>
      </c>
      <c r="AS109" s="11">
        <v>99967113.000000015</v>
      </c>
      <c r="AT109" s="11">
        <v>99967113.000000015</v>
      </c>
      <c r="AV109" s="12"/>
      <c r="AW109" s="12"/>
    </row>
    <row r="110" spans="1:49" ht="31.5" x14ac:dyDescent="0.25">
      <c r="A110" s="10" t="s">
        <v>257</v>
      </c>
      <c r="B110" s="10" t="s">
        <v>257</v>
      </c>
      <c r="C110" s="28">
        <v>3</v>
      </c>
      <c r="D110" s="36" t="s">
        <v>251</v>
      </c>
      <c r="E110" s="30" t="s">
        <v>252</v>
      </c>
      <c r="F110" s="28" t="s">
        <v>253</v>
      </c>
      <c r="G110" s="30" t="s">
        <v>254</v>
      </c>
      <c r="H110" s="38" t="s">
        <v>258</v>
      </c>
      <c r="I110" s="30" t="s">
        <v>259</v>
      </c>
      <c r="J110" s="31">
        <v>1</v>
      </c>
      <c r="K110" s="39" t="s">
        <v>109</v>
      </c>
      <c r="L110" s="28" t="s">
        <v>17</v>
      </c>
      <c r="M110" s="26">
        <v>56077253</v>
      </c>
      <c r="N110" s="26">
        <v>0</v>
      </c>
      <c r="O110" s="26">
        <v>56077253</v>
      </c>
      <c r="P110" s="27">
        <v>0</v>
      </c>
      <c r="Q110" s="27">
        <v>0</v>
      </c>
      <c r="R110" s="27">
        <v>692718.81</v>
      </c>
      <c r="S110" s="108">
        <v>0</v>
      </c>
      <c r="T110" s="108">
        <v>0</v>
      </c>
      <c r="U110" s="108">
        <v>0</v>
      </c>
      <c r="V110" s="108">
        <v>433500</v>
      </c>
      <c r="W110" s="108">
        <v>0</v>
      </c>
      <c r="X110" s="108">
        <v>0</v>
      </c>
      <c r="Y110" s="108">
        <v>0</v>
      </c>
      <c r="Z110" s="108">
        <v>0</v>
      </c>
      <c r="AA110" s="108">
        <v>0</v>
      </c>
      <c r="AB110" s="108">
        <v>1083750</v>
      </c>
      <c r="AC110" s="108">
        <v>504635</v>
      </c>
      <c r="AD110" s="108">
        <v>0</v>
      </c>
      <c r="AE110" s="27">
        <f t="shared" si="29"/>
        <v>2021885</v>
      </c>
      <c r="AF110" s="108">
        <v>20657685.289999999</v>
      </c>
      <c r="AG110" s="108">
        <v>14242483</v>
      </c>
      <c r="AH110" s="108">
        <v>13714984</v>
      </c>
      <c r="AI110" s="108">
        <v>4747496.9000000004</v>
      </c>
      <c r="AJ110" s="27">
        <f t="shared" si="30"/>
        <v>56077252.999999993</v>
      </c>
      <c r="AK110" s="11">
        <v>2378688.2777121766</v>
      </c>
      <c r="AL110" s="11">
        <v>24303159.598092999</v>
      </c>
      <c r="AM110" s="11">
        <v>16755862.651740804</v>
      </c>
      <c r="AN110" s="11">
        <v>16135275.581850629</v>
      </c>
      <c r="AO110" s="11">
        <v>5282817.2206033915</v>
      </c>
      <c r="AP110" s="11">
        <v>2209968.8050000002</v>
      </c>
      <c r="AQ110" s="11">
        <v>23372289.100000001</v>
      </c>
      <c r="AR110" s="11">
        <v>37614772.100000001</v>
      </c>
      <c r="AS110" s="11">
        <v>51329756.099999994</v>
      </c>
      <c r="AT110" s="11">
        <v>56077253</v>
      </c>
      <c r="AV110" s="12"/>
      <c r="AW110" s="12"/>
    </row>
    <row r="111" spans="1:49" ht="31.5" x14ac:dyDescent="0.25">
      <c r="A111" s="10" t="s">
        <v>260</v>
      </c>
      <c r="B111" s="10" t="s">
        <v>260</v>
      </c>
      <c r="C111" s="28">
        <v>3</v>
      </c>
      <c r="D111" s="36" t="s">
        <v>251</v>
      </c>
      <c r="E111" s="30" t="s">
        <v>252</v>
      </c>
      <c r="F111" s="28" t="s">
        <v>253</v>
      </c>
      <c r="G111" s="30" t="s">
        <v>254</v>
      </c>
      <c r="H111" s="38" t="s">
        <v>261</v>
      </c>
      <c r="I111" s="30" t="s">
        <v>262</v>
      </c>
      <c r="J111" s="31">
        <v>1</v>
      </c>
      <c r="K111" s="39" t="s">
        <v>109</v>
      </c>
      <c r="L111" s="28" t="s">
        <v>17</v>
      </c>
      <c r="M111" s="26">
        <v>52395743</v>
      </c>
      <c r="N111" s="26">
        <v>0</v>
      </c>
      <c r="O111" s="26">
        <v>52395743</v>
      </c>
      <c r="P111" s="27">
        <v>0</v>
      </c>
      <c r="Q111" s="27">
        <f>12868561.14+11570408.56</f>
        <v>24438969.700000003</v>
      </c>
      <c r="R111" s="27">
        <v>7346540.2399999993</v>
      </c>
      <c r="S111" s="108">
        <v>124678</v>
      </c>
      <c r="T111" s="108">
        <v>617854.88</v>
      </c>
      <c r="U111" s="108">
        <v>0</v>
      </c>
      <c r="V111" s="108">
        <v>1317500.26</v>
      </c>
      <c r="W111" s="108">
        <v>803356.37</v>
      </c>
      <c r="X111" s="108">
        <v>808160.96</v>
      </c>
      <c r="Y111" s="108">
        <v>0</v>
      </c>
      <c r="Z111" s="108">
        <v>2017770.45</v>
      </c>
      <c r="AA111" s="108">
        <v>0</v>
      </c>
      <c r="AB111" s="108">
        <v>2023862.98</v>
      </c>
      <c r="AC111" s="108">
        <v>0</v>
      </c>
      <c r="AD111" s="108">
        <v>0</v>
      </c>
      <c r="AE111" s="27">
        <f t="shared" si="29"/>
        <v>7713183.9000000004</v>
      </c>
      <c r="AF111" s="108">
        <v>12897049.159999998</v>
      </c>
      <c r="AG111" s="108">
        <v>0</v>
      </c>
      <c r="AH111" s="108">
        <v>0</v>
      </c>
      <c r="AI111" s="108">
        <v>0</v>
      </c>
      <c r="AJ111" s="27">
        <f t="shared" si="30"/>
        <v>52395743</v>
      </c>
      <c r="AK111" s="11">
        <v>7713183.9000000004</v>
      </c>
      <c r="AL111" s="11">
        <v>12897049.159999998</v>
      </c>
      <c r="AM111" s="11">
        <v>0</v>
      </c>
      <c r="AN111" s="11">
        <v>0</v>
      </c>
      <c r="AO111" s="11">
        <v>0</v>
      </c>
      <c r="AP111" s="11">
        <v>28508075.429499999</v>
      </c>
      <c r="AQ111" s="11">
        <v>52395743.358499989</v>
      </c>
      <c r="AR111" s="11">
        <v>52395743.358499989</v>
      </c>
      <c r="AS111" s="11">
        <v>52395743.358499989</v>
      </c>
      <c r="AT111" s="11">
        <v>52395743.358499989</v>
      </c>
      <c r="AV111" s="12"/>
      <c r="AW111" s="12"/>
    </row>
    <row r="112" spans="1:49" ht="31.5" x14ac:dyDescent="0.25">
      <c r="A112" s="10" t="s">
        <v>263</v>
      </c>
      <c r="B112" s="10" t="s">
        <v>263</v>
      </c>
      <c r="C112" s="28">
        <v>3</v>
      </c>
      <c r="D112" s="36" t="s">
        <v>251</v>
      </c>
      <c r="E112" s="30" t="s">
        <v>252</v>
      </c>
      <c r="F112" s="28" t="s">
        <v>253</v>
      </c>
      <c r="G112" s="30" t="s">
        <v>254</v>
      </c>
      <c r="H112" s="38" t="s">
        <v>264</v>
      </c>
      <c r="I112" s="30" t="s">
        <v>265</v>
      </c>
      <c r="J112" s="31" t="s">
        <v>27</v>
      </c>
      <c r="K112" s="39" t="s">
        <v>109</v>
      </c>
      <c r="L112" s="28" t="s">
        <v>17</v>
      </c>
      <c r="M112" s="26">
        <v>71483894</v>
      </c>
      <c r="N112" s="26">
        <v>0</v>
      </c>
      <c r="O112" s="26">
        <v>71483894</v>
      </c>
      <c r="P112" s="27">
        <v>0</v>
      </c>
      <c r="Q112" s="27">
        <v>12000000</v>
      </c>
      <c r="R112" s="27">
        <v>30624395.010000002</v>
      </c>
      <c r="S112" s="108">
        <v>0</v>
      </c>
      <c r="T112" s="108">
        <v>0</v>
      </c>
      <c r="U112" s="108">
        <v>0</v>
      </c>
      <c r="V112" s="108">
        <v>0</v>
      </c>
      <c r="W112" s="108">
        <v>0</v>
      </c>
      <c r="X112" s="108">
        <v>0</v>
      </c>
      <c r="Y112" s="108">
        <v>3837739.63</v>
      </c>
      <c r="Z112" s="108">
        <v>0</v>
      </c>
      <c r="AA112" s="108">
        <v>0</v>
      </c>
      <c r="AB112" s="108">
        <v>0</v>
      </c>
      <c r="AC112" s="108">
        <v>0</v>
      </c>
      <c r="AD112" s="108">
        <v>0</v>
      </c>
      <c r="AE112" s="27">
        <f t="shared" si="29"/>
        <v>3837739.63</v>
      </c>
      <c r="AF112" s="108">
        <v>8961057.4919999987</v>
      </c>
      <c r="AG112" s="108">
        <v>10411703.867999997</v>
      </c>
      <c r="AH112" s="108">
        <v>2824499</v>
      </c>
      <c r="AI112" s="108">
        <v>2824499</v>
      </c>
      <c r="AJ112" s="27">
        <f t="shared" si="30"/>
        <v>71483894</v>
      </c>
      <c r="AK112" s="11">
        <v>3837739.63</v>
      </c>
      <c r="AL112" s="11">
        <v>8961057.4919999987</v>
      </c>
      <c r="AM112" s="11">
        <v>10411703.867999997</v>
      </c>
      <c r="AN112" s="11">
        <v>2824499</v>
      </c>
      <c r="AO112" s="11">
        <v>2824499</v>
      </c>
      <c r="AP112" s="11">
        <v>52391679.619000003</v>
      </c>
      <c r="AQ112" s="11">
        <v>84145686.197250009</v>
      </c>
      <c r="AR112" s="11">
        <v>109971606.8695</v>
      </c>
      <c r="AS112" s="11">
        <v>112796105.8695</v>
      </c>
      <c r="AT112" s="11">
        <v>115620604.86949998</v>
      </c>
      <c r="AV112" s="12"/>
      <c r="AW112" s="12"/>
    </row>
    <row r="113" spans="1:49" ht="31.5" x14ac:dyDescent="0.25">
      <c r="A113" s="10" t="s">
        <v>266</v>
      </c>
      <c r="B113" s="10" t="s">
        <v>266</v>
      </c>
      <c r="C113" s="28">
        <v>3</v>
      </c>
      <c r="D113" s="36" t="s">
        <v>251</v>
      </c>
      <c r="E113" s="30" t="s">
        <v>252</v>
      </c>
      <c r="F113" s="28" t="s">
        <v>253</v>
      </c>
      <c r="G113" s="30" t="s">
        <v>254</v>
      </c>
      <c r="H113" s="38" t="s">
        <v>267</v>
      </c>
      <c r="I113" s="30" t="s">
        <v>268</v>
      </c>
      <c r="J113" s="31" t="s">
        <v>27</v>
      </c>
      <c r="K113" s="39" t="s">
        <v>109</v>
      </c>
      <c r="L113" s="28" t="s">
        <v>17</v>
      </c>
      <c r="M113" s="26">
        <v>16093145</v>
      </c>
      <c r="N113" s="26">
        <v>0</v>
      </c>
      <c r="O113" s="26">
        <v>16093145</v>
      </c>
      <c r="P113" s="27">
        <v>0</v>
      </c>
      <c r="Q113" s="27">
        <v>0</v>
      </c>
      <c r="R113" s="27">
        <v>0</v>
      </c>
      <c r="S113" s="108">
        <v>0</v>
      </c>
      <c r="T113" s="108">
        <v>0</v>
      </c>
      <c r="U113" s="108">
        <v>0</v>
      </c>
      <c r="V113" s="108">
        <v>0</v>
      </c>
      <c r="W113" s="108">
        <v>0</v>
      </c>
      <c r="X113" s="108">
        <v>0</v>
      </c>
      <c r="Y113" s="108">
        <v>0</v>
      </c>
      <c r="Z113" s="108">
        <v>0</v>
      </c>
      <c r="AA113" s="108">
        <v>0</v>
      </c>
      <c r="AB113" s="108">
        <v>1295250</v>
      </c>
      <c r="AC113" s="108">
        <v>0</v>
      </c>
      <c r="AD113" s="108">
        <v>0</v>
      </c>
      <c r="AE113" s="27">
        <f t="shared" si="29"/>
        <v>1295250</v>
      </c>
      <c r="AF113" s="108">
        <v>3218629</v>
      </c>
      <c r="AG113" s="108">
        <v>6751323</v>
      </c>
      <c r="AH113" s="108">
        <v>3218629</v>
      </c>
      <c r="AI113" s="108">
        <v>1609314</v>
      </c>
      <c r="AJ113" s="27">
        <f t="shared" si="30"/>
        <v>16093145</v>
      </c>
      <c r="AK113" s="11">
        <v>1295250</v>
      </c>
      <c r="AL113" s="11">
        <v>3218629</v>
      </c>
      <c r="AM113" s="11">
        <v>6751323</v>
      </c>
      <c r="AN113" s="11">
        <v>3218629</v>
      </c>
      <c r="AO113" s="11">
        <v>1609314</v>
      </c>
      <c r="AP113" s="11">
        <v>0</v>
      </c>
      <c r="AQ113" s="11">
        <v>1609315</v>
      </c>
      <c r="AR113" s="11">
        <v>6437258</v>
      </c>
      <c r="AS113" s="11">
        <v>11579267</v>
      </c>
      <c r="AT113" s="11">
        <v>14797895</v>
      </c>
      <c r="AV113" s="12"/>
      <c r="AW113" s="12"/>
    </row>
    <row r="114" spans="1:49" ht="31.5" x14ac:dyDescent="0.25">
      <c r="A114" s="10" t="s">
        <v>269</v>
      </c>
      <c r="B114" s="10" t="s">
        <v>676</v>
      </c>
      <c r="C114" s="28">
        <v>3</v>
      </c>
      <c r="D114" s="36" t="s">
        <v>251</v>
      </c>
      <c r="E114" s="30" t="s">
        <v>252</v>
      </c>
      <c r="F114" s="28" t="s">
        <v>253</v>
      </c>
      <c r="G114" s="30" t="s">
        <v>254</v>
      </c>
      <c r="H114" s="38" t="s">
        <v>270</v>
      </c>
      <c r="I114" s="30" t="s">
        <v>271</v>
      </c>
      <c r="J114" s="31" t="s">
        <v>27</v>
      </c>
      <c r="K114" s="39" t="s">
        <v>109</v>
      </c>
      <c r="L114" s="28" t="s">
        <v>17</v>
      </c>
      <c r="M114" s="26">
        <v>8113999</v>
      </c>
      <c r="N114" s="26">
        <v>0</v>
      </c>
      <c r="O114" s="26">
        <v>8113999</v>
      </c>
      <c r="P114" s="27">
        <v>0</v>
      </c>
      <c r="Q114" s="27">
        <v>0</v>
      </c>
      <c r="R114" s="27">
        <v>570000</v>
      </c>
      <c r="S114" s="108">
        <v>484500</v>
      </c>
      <c r="T114" s="108">
        <v>0</v>
      </c>
      <c r="U114" s="108">
        <v>0</v>
      </c>
      <c r="V114" s="108">
        <v>341053.31</v>
      </c>
      <c r="W114" s="108">
        <v>915868.99</v>
      </c>
      <c r="X114" s="108">
        <v>609718.96</v>
      </c>
      <c r="Y114" s="108">
        <v>0</v>
      </c>
      <c r="Z114" s="108">
        <v>159086.85</v>
      </c>
      <c r="AA114" s="108">
        <v>267750</v>
      </c>
      <c r="AB114" s="108">
        <v>0</v>
      </c>
      <c r="AC114" s="108">
        <v>0</v>
      </c>
      <c r="AD114" s="108">
        <v>416500</v>
      </c>
      <c r="AE114" s="27">
        <f t="shared" si="29"/>
        <v>3194478.11</v>
      </c>
      <c r="AF114" s="108">
        <v>2718301.2590000005</v>
      </c>
      <c r="AG114" s="108">
        <v>990013.63099999982</v>
      </c>
      <c r="AH114" s="108">
        <v>320603</v>
      </c>
      <c r="AI114" s="108">
        <v>320603</v>
      </c>
      <c r="AJ114" s="27">
        <f t="shared" si="30"/>
        <v>8113999.0000000009</v>
      </c>
      <c r="AK114" s="11">
        <v>3194478.11</v>
      </c>
      <c r="AL114" s="11">
        <v>2718301.2590000005</v>
      </c>
      <c r="AM114" s="11">
        <v>990013.63099999982</v>
      </c>
      <c r="AN114" s="11">
        <v>320603</v>
      </c>
      <c r="AO114" s="11">
        <v>320603</v>
      </c>
      <c r="AP114" s="11">
        <v>1719608.3694999998</v>
      </c>
      <c r="AQ114" s="11">
        <v>6106590.5852500005</v>
      </c>
      <c r="AR114" s="11">
        <v>7472792.9970000014</v>
      </c>
      <c r="AS114" s="11">
        <v>7793395.9970000014</v>
      </c>
      <c r="AT114" s="11">
        <v>8113998.9970000014</v>
      </c>
      <c r="AV114" s="12"/>
      <c r="AW114" s="12"/>
    </row>
    <row r="115" spans="1:49" ht="31.5" x14ac:dyDescent="0.25">
      <c r="A115" s="10" t="s">
        <v>272</v>
      </c>
      <c r="B115" s="10" t="s">
        <v>272</v>
      </c>
      <c r="C115" s="28">
        <v>3</v>
      </c>
      <c r="D115" s="36" t="s">
        <v>251</v>
      </c>
      <c r="E115" s="30" t="s">
        <v>252</v>
      </c>
      <c r="F115" s="28" t="s">
        <v>253</v>
      </c>
      <c r="G115" s="30" t="s">
        <v>254</v>
      </c>
      <c r="H115" s="38" t="s">
        <v>273</v>
      </c>
      <c r="I115" s="30" t="s">
        <v>274</v>
      </c>
      <c r="J115" s="31" t="s">
        <v>27</v>
      </c>
      <c r="K115" s="39" t="s">
        <v>109</v>
      </c>
      <c r="L115" s="28" t="s">
        <v>17</v>
      </c>
      <c r="M115" s="26">
        <v>0</v>
      </c>
      <c r="N115" s="26">
        <v>0</v>
      </c>
      <c r="O115" s="26">
        <v>0</v>
      </c>
      <c r="P115" s="27">
        <v>0</v>
      </c>
      <c r="Q115" s="27">
        <v>0</v>
      </c>
      <c r="R115" s="27">
        <v>0</v>
      </c>
      <c r="S115" s="108">
        <v>0</v>
      </c>
      <c r="T115" s="108">
        <v>0</v>
      </c>
      <c r="U115" s="108">
        <v>0</v>
      </c>
      <c r="V115" s="108">
        <v>0</v>
      </c>
      <c r="W115" s="108">
        <v>0</v>
      </c>
      <c r="X115" s="108">
        <v>0</v>
      </c>
      <c r="Y115" s="108">
        <v>0</v>
      </c>
      <c r="Z115" s="108">
        <v>0</v>
      </c>
      <c r="AA115" s="108">
        <v>0</v>
      </c>
      <c r="AB115" s="108">
        <v>0</v>
      </c>
      <c r="AC115" s="108">
        <v>0</v>
      </c>
      <c r="AD115" s="108">
        <v>0</v>
      </c>
      <c r="AE115" s="27">
        <f t="shared" si="29"/>
        <v>0</v>
      </c>
      <c r="AF115" s="108">
        <v>0</v>
      </c>
      <c r="AG115" s="108">
        <v>0</v>
      </c>
      <c r="AH115" s="108">
        <v>0</v>
      </c>
      <c r="AI115" s="108">
        <v>0</v>
      </c>
      <c r="AJ115" s="27">
        <f t="shared" si="30"/>
        <v>0</v>
      </c>
      <c r="AK115" s="11">
        <v>0</v>
      </c>
      <c r="AL115" s="11">
        <v>0</v>
      </c>
      <c r="AM115" s="11">
        <v>0</v>
      </c>
      <c r="AN115" s="11">
        <v>0</v>
      </c>
      <c r="AO115" s="11">
        <v>0</v>
      </c>
      <c r="AP115" s="11">
        <v>0</v>
      </c>
      <c r="AQ115" s="11">
        <v>0</v>
      </c>
      <c r="AR115" s="11">
        <v>0</v>
      </c>
      <c r="AS115" s="11">
        <v>0</v>
      </c>
      <c r="AT115" s="11">
        <v>0</v>
      </c>
      <c r="AV115" s="12"/>
      <c r="AW115" s="12"/>
    </row>
    <row r="116" spans="1:49" ht="31.5" x14ac:dyDescent="0.25">
      <c r="A116" s="10" t="s">
        <v>275</v>
      </c>
      <c r="B116" s="10" t="s">
        <v>275</v>
      </c>
      <c r="C116" s="28">
        <v>3</v>
      </c>
      <c r="D116" s="36" t="s">
        <v>251</v>
      </c>
      <c r="E116" s="30" t="s">
        <v>252</v>
      </c>
      <c r="F116" s="28" t="s">
        <v>253</v>
      </c>
      <c r="G116" s="30" t="s">
        <v>254</v>
      </c>
      <c r="H116" s="38" t="s">
        <v>276</v>
      </c>
      <c r="I116" s="30" t="s">
        <v>277</v>
      </c>
      <c r="J116" s="31" t="s">
        <v>27</v>
      </c>
      <c r="K116" s="39" t="s">
        <v>278</v>
      </c>
      <c r="L116" s="28" t="s">
        <v>17</v>
      </c>
      <c r="M116" s="26">
        <v>32686570</v>
      </c>
      <c r="N116" s="26">
        <v>0</v>
      </c>
      <c r="O116" s="26">
        <v>32686570</v>
      </c>
      <c r="P116" s="27">
        <v>0</v>
      </c>
      <c r="Q116" s="27">
        <v>0</v>
      </c>
      <c r="R116" s="27">
        <v>1098772.3399999999</v>
      </c>
      <c r="S116" s="108">
        <v>8968.61</v>
      </c>
      <c r="T116" s="108">
        <v>352216.72</v>
      </c>
      <c r="U116" s="108">
        <v>0</v>
      </c>
      <c r="V116" s="108">
        <v>0</v>
      </c>
      <c r="W116" s="108">
        <v>0</v>
      </c>
      <c r="X116" s="108">
        <v>0</v>
      </c>
      <c r="Y116" s="108">
        <v>0</v>
      </c>
      <c r="Z116" s="108">
        <v>26987.5</v>
      </c>
      <c r="AA116" s="108">
        <v>0</v>
      </c>
      <c r="AB116" s="108">
        <v>0</v>
      </c>
      <c r="AC116" s="108">
        <v>0</v>
      </c>
      <c r="AD116" s="108">
        <v>122400</v>
      </c>
      <c r="AE116" s="27">
        <f t="shared" si="29"/>
        <v>510572.82999999996</v>
      </c>
      <c r="AF116" s="108">
        <v>15070287.199999999</v>
      </c>
      <c r="AG116" s="108">
        <v>16006937.630000001</v>
      </c>
      <c r="AH116" s="108">
        <v>0</v>
      </c>
      <c r="AI116" s="108">
        <v>0</v>
      </c>
      <c r="AJ116" s="27">
        <f t="shared" si="30"/>
        <v>32686570</v>
      </c>
      <c r="AK116" s="11">
        <v>598998.00030124013</v>
      </c>
      <c r="AL116" s="11">
        <v>17680282.55002401</v>
      </c>
      <c r="AM116" s="11">
        <v>18775543.11967475</v>
      </c>
      <c r="AN116" s="11">
        <v>0</v>
      </c>
      <c r="AO116" s="11">
        <v>0</v>
      </c>
      <c r="AP116" s="11">
        <v>776918.90399999998</v>
      </c>
      <c r="AQ116" s="11">
        <v>7892122.5348499995</v>
      </c>
      <c r="AR116" s="11">
        <v>31527468.649999995</v>
      </c>
      <c r="AS116" s="11">
        <v>32686571.649999999</v>
      </c>
      <c r="AT116" s="11">
        <v>32686571.649999999</v>
      </c>
      <c r="AV116" s="12"/>
      <c r="AW116" s="12"/>
    </row>
    <row r="117" spans="1:49" ht="42" x14ac:dyDescent="0.25">
      <c r="A117" s="10" t="s">
        <v>279</v>
      </c>
      <c r="B117" s="10" t="s">
        <v>279</v>
      </c>
      <c r="C117" s="28">
        <v>3</v>
      </c>
      <c r="D117" s="36" t="s">
        <v>251</v>
      </c>
      <c r="E117" s="30" t="s">
        <v>252</v>
      </c>
      <c r="F117" s="28" t="s">
        <v>280</v>
      </c>
      <c r="G117" s="30" t="s">
        <v>281</v>
      </c>
      <c r="H117" s="41" t="s">
        <v>282</v>
      </c>
      <c r="I117" s="30" t="s">
        <v>283</v>
      </c>
      <c r="J117" s="31" t="s">
        <v>27</v>
      </c>
      <c r="K117" s="39" t="s">
        <v>109</v>
      </c>
      <c r="L117" s="28" t="s">
        <v>16</v>
      </c>
      <c r="M117" s="26">
        <v>1954863</v>
      </c>
      <c r="N117" s="26">
        <v>0</v>
      </c>
      <c r="O117" s="26">
        <v>1954863</v>
      </c>
      <c r="P117" s="27">
        <v>0</v>
      </c>
      <c r="Q117" s="27">
        <v>0</v>
      </c>
      <c r="R117" s="27">
        <v>0</v>
      </c>
      <c r="S117" s="108">
        <v>0</v>
      </c>
      <c r="T117" s="108">
        <v>0</v>
      </c>
      <c r="U117" s="108">
        <v>0</v>
      </c>
      <c r="V117" s="108">
        <v>0</v>
      </c>
      <c r="W117" s="108">
        <v>1250026.06</v>
      </c>
      <c r="X117" s="108">
        <v>5851.26</v>
      </c>
      <c r="Y117" s="108">
        <v>358328.29</v>
      </c>
      <c r="Z117" s="108">
        <v>5851.26</v>
      </c>
      <c r="AA117" s="108">
        <v>5851.26</v>
      </c>
      <c r="AB117" s="108">
        <v>5851.26</v>
      </c>
      <c r="AC117" s="108">
        <v>5851.26</v>
      </c>
      <c r="AD117" s="108">
        <v>5851.26</v>
      </c>
      <c r="AE117" s="27">
        <f t="shared" si="29"/>
        <v>1643461.9100000001</v>
      </c>
      <c r="AF117" s="108">
        <v>168816</v>
      </c>
      <c r="AG117" s="108">
        <v>44712</v>
      </c>
      <c r="AH117" s="108">
        <v>97873.09</v>
      </c>
      <c r="AI117" s="108">
        <v>0</v>
      </c>
      <c r="AJ117" s="27">
        <f t="shared" si="30"/>
        <v>1954863.0000000002</v>
      </c>
      <c r="AK117" s="11">
        <v>1933484.7483595989</v>
      </c>
      <c r="AL117" s="11">
        <v>198607.07406299061</v>
      </c>
      <c r="AM117" s="11">
        <v>52602.356977445481</v>
      </c>
      <c r="AN117" s="11">
        <v>115144.82059996533</v>
      </c>
      <c r="AO117" s="11">
        <v>0</v>
      </c>
      <c r="AP117" s="11">
        <v>1255877.32</v>
      </c>
      <c r="AQ117" s="11">
        <v>1436395.84</v>
      </c>
      <c r="AR117" s="11">
        <v>1481107.84</v>
      </c>
      <c r="AS117" s="11">
        <v>1578980.93</v>
      </c>
      <c r="AT117" s="11">
        <v>1578980.93</v>
      </c>
      <c r="AV117" s="12"/>
      <c r="AW117" s="12"/>
    </row>
    <row r="118" spans="1:49" ht="42" x14ac:dyDescent="0.25">
      <c r="A118" s="10" t="s">
        <v>284</v>
      </c>
      <c r="B118" s="10" t="s">
        <v>284</v>
      </c>
      <c r="C118" s="28">
        <v>3</v>
      </c>
      <c r="D118" s="36" t="s">
        <v>251</v>
      </c>
      <c r="E118" s="30" t="s">
        <v>252</v>
      </c>
      <c r="F118" s="28" t="s">
        <v>280</v>
      </c>
      <c r="G118" s="30" t="s">
        <v>281</v>
      </c>
      <c r="H118" s="41" t="s">
        <v>285</v>
      </c>
      <c r="I118" s="30" t="s">
        <v>286</v>
      </c>
      <c r="J118" s="31" t="s">
        <v>27</v>
      </c>
      <c r="K118" s="39" t="s">
        <v>109</v>
      </c>
      <c r="L118" s="28" t="s">
        <v>16</v>
      </c>
      <c r="M118" s="26">
        <v>4323627</v>
      </c>
      <c r="N118" s="26">
        <v>0</v>
      </c>
      <c r="O118" s="26">
        <v>4323627</v>
      </c>
      <c r="P118" s="27">
        <v>0</v>
      </c>
      <c r="Q118" s="27">
        <v>0</v>
      </c>
      <c r="R118" s="27">
        <v>0</v>
      </c>
      <c r="S118" s="108">
        <v>0</v>
      </c>
      <c r="T118" s="108">
        <v>0</v>
      </c>
      <c r="U118" s="108">
        <v>0</v>
      </c>
      <c r="V118" s="108">
        <v>0</v>
      </c>
      <c r="W118" s="108">
        <v>0</v>
      </c>
      <c r="X118" s="108">
        <v>0</v>
      </c>
      <c r="Y118" s="108">
        <v>150000</v>
      </c>
      <c r="Z118" s="108">
        <v>0</v>
      </c>
      <c r="AA118" s="108">
        <v>0</v>
      </c>
      <c r="AB118" s="108">
        <v>0</v>
      </c>
      <c r="AC118" s="108">
        <v>0</v>
      </c>
      <c r="AD118" s="108">
        <v>0</v>
      </c>
      <c r="AE118" s="27">
        <f t="shared" si="29"/>
        <v>150000</v>
      </c>
      <c r="AF118" s="108">
        <v>1336657.53</v>
      </c>
      <c r="AG118" s="108">
        <v>1116572.0220000001</v>
      </c>
      <c r="AH118" s="108">
        <v>963762.72200000007</v>
      </c>
      <c r="AI118" s="108">
        <v>756634.72600000014</v>
      </c>
      <c r="AJ118" s="27">
        <f t="shared" si="30"/>
        <v>4323627</v>
      </c>
      <c r="AK118" s="11">
        <v>150000</v>
      </c>
      <c r="AL118" s="11">
        <v>1336657.53</v>
      </c>
      <c r="AM118" s="11">
        <v>1116572.0220000001</v>
      </c>
      <c r="AN118" s="11">
        <v>963762.72200000007</v>
      </c>
      <c r="AO118" s="11">
        <v>756634.72600000014</v>
      </c>
      <c r="AP118" s="11">
        <v>0</v>
      </c>
      <c r="AQ118" s="11">
        <v>826819.22499999998</v>
      </c>
      <c r="AR118" s="11">
        <v>2623488.63105</v>
      </c>
      <c r="AS118" s="11">
        <v>5695043.2530999994</v>
      </c>
      <c r="AT118" s="11">
        <v>6957122.5</v>
      </c>
      <c r="AV118" s="12"/>
      <c r="AW118" s="12"/>
    </row>
    <row r="119" spans="1:49" ht="42" x14ac:dyDescent="0.25">
      <c r="A119" s="10" t="s">
        <v>287</v>
      </c>
      <c r="B119" s="10" t="s">
        <v>287</v>
      </c>
      <c r="C119" s="28">
        <v>3</v>
      </c>
      <c r="D119" s="36" t="s">
        <v>251</v>
      </c>
      <c r="E119" s="30" t="s">
        <v>252</v>
      </c>
      <c r="F119" s="28" t="s">
        <v>280</v>
      </c>
      <c r="G119" s="30" t="s">
        <v>281</v>
      </c>
      <c r="H119" s="41" t="s">
        <v>288</v>
      </c>
      <c r="I119" s="30" t="s">
        <v>289</v>
      </c>
      <c r="J119" s="31" t="s">
        <v>27</v>
      </c>
      <c r="K119" s="39" t="s">
        <v>97</v>
      </c>
      <c r="L119" s="28" t="s">
        <v>16</v>
      </c>
      <c r="M119" s="26">
        <v>33305324</v>
      </c>
      <c r="N119" s="26">
        <v>0</v>
      </c>
      <c r="O119" s="26">
        <v>33305324</v>
      </c>
      <c r="P119" s="27">
        <v>0</v>
      </c>
      <c r="Q119" s="27">
        <v>0</v>
      </c>
      <c r="R119" s="27">
        <v>0</v>
      </c>
      <c r="S119" s="108">
        <v>0</v>
      </c>
      <c r="T119" s="108">
        <v>0</v>
      </c>
      <c r="U119" s="108">
        <v>0</v>
      </c>
      <c r="V119" s="108">
        <v>0</v>
      </c>
      <c r="W119" s="108">
        <v>0</v>
      </c>
      <c r="X119" s="108">
        <v>1311293.6499999999</v>
      </c>
      <c r="Y119" s="108">
        <v>0</v>
      </c>
      <c r="Z119" s="108">
        <v>514675</v>
      </c>
      <c r="AA119" s="108">
        <v>0</v>
      </c>
      <c r="AB119" s="108">
        <v>381142.46666666702</v>
      </c>
      <c r="AC119" s="108">
        <v>457638</v>
      </c>
      <c r="AD119" s="108">
        <v>795428.65</v>
      </c>
      <c r="AE119" s="27">
        <f t="shared" si="29"/>
        <v>3460177.7666666671</v>
      </c>
      <c r="AF119" s="108">
        <v>7573144.0333333304</v>
      </c>
      <c r="AG119" s="108">
        <v>7954286.5</v>
      </c>
      <c r="AH119" s="108">
        <v>7954286.5</v>
      </c>
      <c r="AI119" s="108">
        <v>6363429.2000000002</v>
      </c>
      <c r="AJ119" s="27">
        <f t="shared" si="30"/>
        <v>33305323.999999996</v>
      </c>
      <c r="AK119" s="11">
        <v>4070797.4642189895</v>
      </c>
      <c r="AL119" s="11">
        <v>8909581.4163204376</v>
      </c>
      <c r="AM119" s="11">
        <v>9357984.3283787761</v>
      </c>
      <c r="AN119" s="11">
        <v>9357984.3283787761</v>
      </c>
      <c r="AO119" s="11">
        <v>7486387.4627030212</v>
      </c>
      <c r="AP119" s="11">
        <v>1825968.6500000001</v>
      </c>
      <c r="AQ119" s="11">
        <v>6865607.6166666653</v>
      </c>
      <c r="AR119" s="11">
        <v>14629322.883333327</v>
      </c>
      <c r="AS119" s="11">
        <v>22583609.383333329</v>
      </c>
      <c r="AT119" s="11">
        <v>32924181.833333328</v>
      </c>
      <c r="AV119" s="12"/>
      <c r="AW119" s="12"/>
    </row>
    <row r="120" spans="1:49" ht="42" x14ac:dyDescent="0.25">
      <c r="A120" s="10" t="s">
        <v>290</v>
      </c>
      <c r="B120" s="10" t="s">
        <v>290</v>
      </c>
      <c r="C120" s="28">
        <v>3</v>
      </c>
      <c r="D120" s="36" t="s">
        <v>251</v>
      </c>
      <c r="E120" s="30" t="s">
        <v>252</v>
      </c>
      <c r="F120" s="28" t="s">
        <v>280</v>
      </c>
      <c r="G120" s="30" t="s">
        <v>281</v>
      </c>
      <c r="H120" s="41" t="s">
        <v>291</v>
      </c>
      <c r="I120" s="30" t="s">
        <v>292</v>
      </c>
      <c r="J120" s="31" t="s">
        <v>27</v>
      </c>
      <c r="K120" s="39" t="s">
        <v>97</v>
      </c>
      <c r="L120" s="28" t="s">
        <v>16</v>
      </c>
      <c r="M120" s="26">
        <v>13812500</v>
      </c>
      <c r="N120" s="26">
        <v>0</v>
      </c>
      <c r="O120" s="26">
        <v>13812500</v>
      </c>
      <c r="P120" s="27">
        <v>0</v>
      </c>
      <c r="Q120" s="27">
        <v>0</v>
      </c>
      <c r="R120" s="27">
        <v>0</v>
      </c>
      <c r="S120" s="108">
        <v>0</v>
      </c>
      <c r="T120" s="108">
        <v>0</v>
      </c>
      <c r="U120" s="108">
        <v>0</v>
      </c>
      <c r="V120" s="108">
        <v>0</v>
      </c>
      <c r="W120" s="108">
        <v>0</v>
      </c>
      <c r="X120" s="108">
        <v>0</v>
      </c>
      <c r="Y120" s="108">
        <v>1593750</v>
      </c>
      <c r="Z120" s="108">
        <v>0</v>
      </c>
      <c r="AA120" s="108">
        <v>0</v>
      </c>
      <c r="AB120" s="108">
        <v>2422500</v>
      </c>
      <c r="AC120" s="108">
        <v>0</v>
      </c>
      <c r="AD120" s="108">
        <v>0</v>
      </c>
      <c r="AE120" s="27">
        <f t="shared" si="29"/>
        <v>4016250</v>
      </c>
      <c r="AF120" s="108">
        <v>9796250</v>
      </c>
      <c r="AG120" s="108">
        <v>0</v>
      </c>
      <c r="AH120" s="108">
        <v>0</v>
      </c>
      <c r="AI120" s="108">
        <v>0</v>
      </c>
      <c r="AJ120" s="27">
        <f t="shared" si="30"/>
        <v>13812500</v>
      </c>
      <c r="AK120" s="11">
        <v>15000000</v>
      </c>
      <c r="AL120" s="11">
        <v>1084137.1199999992</v>
      </c>
      <c r="AM120" s="11">
        <v>0</v>
      </c>
      <c r="AN120" s="11">
        <v>0</v>
      </c>
      <c r="AO120" s="11">
        <v>0</v>
      </c>
      <c r="AP120" s="11">
        <v>4016250</v>
      </c>
      <c r="AQ120" s="11">
        <v>13812500</v>
      </c>
      <c r="AR120" s="11">
        <v>13812500</v>
      </c>
      <c r="AS120" s="11">
        <v>13812500</v>
      </c>
      <c r="AT120" s="11">
        <v>13812500</v>
      </c>
      <c r="AV120" s="12"/>
      <c r="AW120" s="12"/>
    </row>
    <row r="121" spans="1:49" ht="42" x14ac:dyDescent="0.25">
      <c r="A121" s="10" t="s">
        <v>293</v>
      </c>
      <c r="B121" s="10" t="s">
        <v>293</v>
      </c>
      <c r="C121" s="28">
        <v>3</v>
      </c>
      <c r="D121" s="36" t="s">
        <v>251</v>
      </c>
      <c r="E121" s="30" t="s">
        <v>252</v>
      </c>
      <c r="F121" s="28" t="s">
        <v>280</v>
      </c>
      <c r="G121" s="30" t="s">
        <v>281</v>
      </c>
      <c r="H121" s="41" t="s">
        <v>294</v>
      </c>
      <c r="I121" s="30" t="s">
        <v>295</v>
      </c>
      <c r="J121" s="31" t="s">
        <v>27</v>
      </c>
      <c r="K121" s="39" t="s">
        <v>161</v>
      </c>
      <c r="L121" s="28" t="s">
        <v>16</v>
      </c>
      <c r="M121" s="26">
        <v>24669413</v>
      </c>
      <c r="N121" s="26">
        <v>0</v>
      </c>
      <c r="O121" s="26">
        <v>24669413</v>
      </c>
      <c r="P121" s="27">
        <v>0</v>
      </c>
      <c r="Q121" s="27">
        <v>0</v>
      </c>
      <c r="R121" s="27">
        <v>4471825.29</v>
      </c>
      <c r="S121" s="108">
        <v>0</v>
      </c>
      <c r="T121" s="108">
        <v>0</v>
      </c>
      <c r="U121" s="108">
        <v>0</v>
      </c>
      <c r="V121" s="108">
        <v>818752.88</v>
      </c>
      <c r="W121" s="108">
        <v>0</v>
      </c>
      <c r="X121" s="108">
        <v>0</v>
      </c>
      <c r="Y121" s="108">
        <v>1952343.85</v>
      </c>
      <c r="Z121" s="108">
        <v>0</v>
      </c>
      <c r="AA121" s="108">
        <v>0</v>
      </c>
      <c r="AB121" s="108">
        <v>2209231.21</v>
      </c>
      <c r="AC121" s="108">
        <v>0</v>
      </c>
      <c r="AD121" s="108">
        <v>1451170.11</v>
      </c>
      <c r="AE121" s="27">
        <f t="shared" si="29"/>
        <v>6431498.0499999998</v>
      </c>
      <c r="AF121" s="108">
        <v>8813464.699000001</v>
      </c>
      <c r="AG121" s="108">
        <v>2932263.4890000001</v>
      </c>
      <c r="AH121" s="108">
        <v>2020361.4719999998</v>
      </c>
      <c r="AI121" s="108">
        <v>0</v>
      </c>
      <c r="AJ121" s="27">
        <f t="shared" si="30"/>
        <v>24669413</v>
      </c>
      <c r="AK121" s="11">
        <v>27158808.158776075</v>
      </c>
      <c r="AL121" s="11">
        <v>37217331.811876416</v>
      </c>
      <c r="AM121" s="11">
        <v>12382306.726927236</v>
      </c>
      <c r="AN121" s="11">
        <v>6009737.4124202877</v>
      </c>
      <c r="AO121" s="11">
        <v>0</v>
      </c>
      <c r="AP121" s="11">
        <v>34660613.5995</v>
      </c>
      <c r="AQ121" s="11">
        <v>66401923.816200003</v>
      </c>
      <c r="AR121" s="11">
        <v>83052977.105500013</v>
      </c>
      <c r="AS121" s="11">
        <v>90461215.150000006</v>
      </c>
      <c r="AT121" s="11">
        <v>90461215.150000006</v>
      </c>
      <c r="AV121" s="12"/>
      <c r="AW121" s="12"/>
    </row>
    <row r="122" spans="1:49" ht="31.5" x14ac:dyDescent="0.25">
      <c r="A122" s="10" t="s">
        <v>296</v>
      </c>
      <c r="B122" s="10" t="s">
        <v>677</v>
      </c>
      <c r="C122" s="28">
        <v>3</v>
      </c>
      <c r="D122" s="36" t="s">
        <v>297</v>
      </c>
      <c r="E122" s="30" t="s">
        <v>706</v>
      </c>
      <c r="F122" s="28" t="s">
        <v>298</v>
      </c>
      <c r="G122" s="30" t="s">
        <v>299</v>
      </c>
      <c r="H122" s="41" t="s">
        <v>300</v>
      </c>
      <c r="I122" s="30" t="s">
        <v>301</v>
      </c>
      <c r="J122" s="31">
        <v>1</v>
      </c>
      <c r="K122" s="39" t="s">
        <v>109</v>
      </c>
      <c r="L122" s="28" t="s">
        <v>17</v>
      </c>
      <c r="M122" s="26">
        <v>224550286</v>
      </c>
      <c r="N122" s="26">
        <v>0</v>
      </c>
      <c r="O122" s="26">
        <v>224550286</v>
      </c>
      <c r="P122" s="27">
        <v>0</v>
      </c>
      <c r="Q122" s="27">
        <v>0</v>
      </c>
      <c r="R122" s="27">
        <v>0</v>
      </c>
      <c r="S122" s="108">
        <v>0</v>
      </c>
      <c r="T122" s="108">
        <v>0</v>
      </c>
      <c r="U122" s="108">
        <v>0</v>
      </c>
      <c r="V122" s="108">
        <v>0</v>
      </c>
      <c r="W122" s="108">
        <v>0</v>
      </c>
      <c r="X122" s="108">
        <v>0</v>
      </c>
      <c r="Y122" s="108">
        <v>0</v>
      </c>
      <c r="Z122" s="108">
        <v>0</v>
      </c>
      <c r="AA122" s="108">
        <v>0</v>
      </c>
      <c r="AB122" s="108">
        <v>0</v>
      </c>
      <c r="AC122" s="108">
        <v>0</v>
      </c>
      <c r="AD122" s="108">
        <v>13875000</v>
      </c>
      <c r="AE122" s="27">
        <f t="shared" si="29"/>
        <v>13875000</v>
      </c>
      <c r="AF122" s="108">
        <v>59103844</v>
      </c>
      <c r="AG122" s="108">
        <v>50523814</v>
      </c>
      <c r="AH122" s="108">
        <v>50523814</v>
      </c>
      <c r="AI122" s="108">
        <v>50523814</v>
      </c>
      <c r="AJ122" s="27">
        <f t="shared" si="30"/>
        <v>224550286</v>
      </c>
      <c r="AK122" s="11">
        <v>16323529.469920158</v>
      </c>
      <c r="AL122" s="11">
        <v>69533934.365373969</v>
      </c>
      <c r="AM122" s="11">
        <v>59439781.388235293</v>
      </c>
      <c r="AN122" s="11">
        <v>59439781.388235293</v>
      </c>
      <c r="AO122" s="11">
        <v>56397281.388235271</v>
      </c>
      <c r="AP122" s="11">
        <v>0</v>
      </c>
      <c r="AQ122" s="11">
        <v>72978844</v>
      </c>
      <c r="AR122" s="11">
        <v>123502658.00000001</v>
      </c>
      <c r="AS122" s="11">
        <v>174026472</v>
      </c>
      <c r="AT122" s="11">
        <v>224550286</v>
      </c>
      <c r="AV122" s="12"/>
      <c r="AW122" s="12"/>
    </row>
    <row r="123" spans="1:49" ht="31.5" x14ac:dyDescent="0.25">
      <c r="A123" s="10" t="s">
        <v>302</v>
      </c>
      <c r="B123" s="10" t="s">
        <v>302</v>
      </c>
      <c r="C123" s="28">
        <v>3</v>
      </c>
      <c r="D123" s="36" t="s">
        <v>297</v>
      </c>
      <c r="E123" s="30" t="s">
        <v>706</v>
      </c>
      <c r="F123" s="28" t="s">
        <v>298</v>
      </c>
      <c r="G123" s="30" t="s">
        <v>299</v>
      </c>
      <c r="H123" s="41" t="s">
        <v>303</v>
      </c>
      <c r="I123" s="30" t="s">
        <v>304</v>
      </c>
      <c r="J123" s="31" t="s">
        <v>27</v>
      </c>
      <c r="K123" s="39" t="s">
        <v>109</v>
      </c>
      <c r="L123" s="28" t="s">
        <v>17</v>
      </c>
      <c r="M123" s="26">
        <v>21325092</v>
      </c>
      <c r="N123" s="26">
        <v>0</v>
      </c>
      <c r="O123" s="26">
        <v>21325092</v>
      </c>
      <c r="P123" s="27">
        <v>0</v>
      </c>
      <c r="Q123" s="27">
        <v>0</v>
      </c>
      <c r="R123" s="27">
        <v>0</v>
      </c>
      <c r="S123" s="108">
        <v>0</v>
      </c>
      <c r="T123" s="108">
        <v>0</v>
      </c>
      <c r="U123" s="108">
        <v>0</v>
      </c>
      <c r="V123" s="108">
        <v>0</v>
      </c>
      <c r="W123" s="108">
        <v>0</v>
      </c>
      <c r="X123" s="108">
        <v>0</v>
      </c>
      <c r="Y123" s="108">
        <v>0</v>
      </c>
      <c r="Z123" s="108">
        <v>0</v>
      </c>
      <c r="AA123" s="108">
        <v>2132509</v>
      </c>
      <c r="AB123" s="108">
        <v>0</v>
      </c>
      <c r="AC123" s="108">
        <v>0</v>
      </c>
      <c r="AD123" s="108">
        <v>0</v>
      </c>
      <c r="AE123" s="27">
        <f t="shared" si="29"/>
        <v>2132509</v>
      </c>
      <c r="AF123" s="108">
        <v>4798148</v>
      </c>
      <c r="AG123" s="108">
        <v>4798145</v>
      </c>
      <c r="AH123" s="108">
        <v>4798145</v>
      </c>
      <c r="AI123" s="108">
        <v>4798145</v>
      </c>
      <c r="AJ123" s="27">
        <f t="shared" si="30"/>
        <v>21325092</v>
      </c>
      <c r="AK123" s="11">
        <v>2132509</v>
      </c>
      <c r="AL123" s="11">
        <v>4798148</v>
      </c>
      <c r="AM123" s="11">
        <v>4798145</v>
      </c>
      <c r="AN123" s="11">
        <v>4798145</v>
      </c>
      <c r="AO123" s="11">
        <v>4798145</v>
      </c>
      <c r="AP123" s="11">
        <v>0</v>
      </c>
      <c r="AQ123" s="11">
        <v>2132509</v>
      </c>
      <c r="AR123" s="11">
        <v>11728802</v>
      </c>
      <c r="AS123" s="11">
        <v>16526947</v>
      </c>
      <c r="AT123" s="11">
        <v>21325091.999999996</v>
      </c>
      <c r="AV123" s="12"/>
      <c r="AW123" s="12"/>
    </row>
    <row r="124" spans="1:49" ht="63" x14ac:dyDescent="0.25">
      <c r="A124" s="10" t="s">
        <v>305</v>
      </c>
      <c r="B124" s="10" t="s">
        <v>305</v>
      </c>
      <c r="C124" s="28">
        <v>4</v>
      </c>
      <c r="D124" s="36" t="s">
        <v>306</v>
      </c>
      <c r="E124" s="30" t="s">
        <v>307</v>
      </c>
      <c r="F124" s="28" t="s">
        <v>308</v>
      </c>
      <c r="G124" s="30" t="s">
        <v>309</v>
      </c>
      <c r="H124" s="28" t="s">
        <v>310</v>
      </c>
      <c r="I124" s="30" t="s">
        <v>311</v>
      </c>
      <c r="J124" s="31">
        <v>1</v>
      </c>
      <c r="K124" s="32" t="s">
        <v>312</v>
      </c>
      <c r="L124" s="28" t="s">
        <v>16</v>
      </c>
      <c r="M124" s="26">
        <v>150476289</v>
      </c>
      <c r="N124" s="26">
        <v>0</v>
      </c>
      <c r="O124" s="26">
        <v>150476289</v>
      </c>
      <c r="P124" s="27">
        <v>0</v>
      </c>
      <c r="Q124" s="27">
        <v>5340526.8199999994</v>
      </c>
      <c r="R124" s="27">
        <v>23234003.77</v>
      </c>
      <c r="S124" s="108">
        <v>52156.26</v>
      </c>
      <c r="T124" s="108">
        <v>74499.399999999994</v>
      </c>
      <c r="U124" s="108">
        <v>0</v>
      </c>
      <c r="V124" s="108">
        <v>622989.83000000007</v>
      </c>
      <c r="W124" s="108">
        <v>4638419.2200000007</v>
      </c>
      <c r="X124" s="108">
        <v>233153.9</v>
      </c>
      <c r="Y124" s="108">
        <v>154107.98000000001</v>
      </c>
      <c r="Z124" s="108">
        <v>1971135.99</v>
      </c>
      <c r="AA124" s="108">
        <v>466457.92000000004</v>
      </c>
      <c r="AB124" s="108">
        <v>4419986.04</v>
      </c>
      <c r="AC124" s="108">
        <v>0</v>
      </c>
      <c r="AD124" s="108">
        <v>3213988.47</v>
      </c>
      <c r="AE124" s="27">
        <f t="shared" si="29"/>
        <v>15846895.010000004</v>
      </c>
      <c r="AF124" s="108">
        <v>53682900.941</v>
      </c>
      <c r="AG124" s="108">
        <v>44857012.468999997</v>
      </c>
      <c r="AH124" s="108">
        <v>1793051.9500000002</v>
      </c>
      <c r="AI124" s="108">
        <v>5721898.040000001</v>
      </c>
      <c r="AJ124" s="27">
        <f t="shared" si="30"/>
        <v>150476288.99999997</v>
      </c>
      <c r="AK124" s="11">
        <v>18643406.079961609</v>
      </c>
      <c r="AL124" s="11">
        <v>63156354.677799806</v>
      </c>
      <c r="AM124" s="11">
        <v>52772956.371941537</v>
      </c>
      <c r="AN124" s="11">
        <v>2109472.9033809011</v>
      </c>
      <c r="AO124" s="11">
        <v>6731644.8200445548</v>
      </c>
      <c r="AP124" s="11">
        <v>30969720.810999997</v>
      </c>
      <c r="AQ124" s="11">
        <v>48504808.118749991</v>
      </c>
      <c r="AR124" s="11">
        <v>100818729.46824999</v>
      </c>
      <c r="AS124" s="11">
        <v>143910230.2225</v>
      </c>
      <c r="AT124" s="11">
        <v>150476289.32099998</v>
      </c>
      <c r="AV124" s="12"/>
      <c r="AW124" s="12"/>
    </row>
    <row r="125" spans="1:49" ht="63" x14ac:dyDescent="0.25">
      <c r="A125" s="10" t="s">
        <v>313</v>
      </c>
      <c r="B125" s="10" t="s">
        <v>313</v>
      </c>
      <c r="C125" s="28">
        <v>4</v>
      </c>
      <c r="D125" s="36" t="s">
        <v>306</v>
      </c>
      <c r="E125" s="30" t="s">
        <v>307</v>
      </c>
      <c r="F125" s="28" t="s">
        <v>308</v>
      </c>
      <c r="G125" s="30" t="s">
        <v>309</v>
      </c>
      <c r="H125" s="28" t="s">
        <v>310</v>
      </c>
      <c r="I125" s="30" t="s">
        <v>311</v>
      </c>
      <c r="J125" s="31">
        <v>2</v>
      </c>
      <c r="K125" s="32" t="s">
        <v>312</v>
      </c>
      <c r="L125" s="28" t="s">
        <v>16</v>
      </c>
      <c r="M125" s="26">
        <v>12826335</v>
      </c>
      <c r="N125" s="26">
        <v>0</v>
      </c>
      <c r="O125" s="26">
        <v>12826335</v>
      </c>
      <c r="P125" s="27">
        <v>0</v>
      </c>
      <c r="Q125" s="27">
        <v>0</v>
      </c>
      <c r="R125" s="27">
        <v>4969890.1000000006</v>
      </c>
      <c r="S125" s="108">
        <v>456816.79000000004</v>
      </c>
      <c r="T125" s="108">
        <v>454553.1599999998</v>
      </c>
      <c r="U125" s="108">
        <v>169936.63</v>
      </c>
      <c r="V125" s="108">
        <v>189203.94</v>
      </c>
      <c r="W125" s="108">
        <v>34726.550000000003</v>
      </c>
      <c r="X125" s="108">
        <v>175961.77</v>
      </c>
      <c r="Y125" s="108">
        <v>199876.87000000002</v>
      </c>
      <c r="Z125" s="108">
        <v>264969.40999999997</v>
      </c>
      <c r="AA125" s="108">
        <v>197881.7</v>
      </c>
      <c r="AB125" s="108">
        <v>344278.65</v>
      </c>
      <c r="AC125" s="108">
        <v>79477.66</v>
      </c>
      <c r="AD125" s="108">
        <v>119076.16</v>
      </c>
      <c r="AE125" s="27">
        <f t="shared" si="29"/>
        <v>2686759.29</v>
      </c>
      <c r="AF125" s="108">
        <v>3788289.2419999996</v>
      </c>
      <c r="AG125" s="108">
        <v>1261130.0660000001</v>
      </c>
      <c r="AH125" s="108">
        <v>116682.88200000001</v>
      </c>
      <c r="AI125" s="108">
        <v>3583.42</v>
      </c>
      <c r="AJ125" s="27">
        <f t="shared" si="30"/>
        <v>12826334.999999998</v>
      </c>
      <c r="AK125" s="11">
        <v>3160893.5164688141</v>
      </c>
      <c r="AL125" s="11">
        <v>4456811.2030409537</v>
      </c>
      <c r="AM125" s="11">
        <v>1483682.5404791988</v>
      </c>
      <c r="AN125" s="11">
        <v>137273.98899091393</v>
      </c>
      <c r="AO125" s="11">
        <v>4215.7885475422245</v>
      </c>
      <c r="AP125" s="11">
        <v>6213153.71</v>
      </c>
      <c r="AQ125" s="11">
        <v>10336997.76485</v>
      </c>
      <c r="AR125" s="11">
        <v>12570170.756399998</v>
      </c>
      <c r="AS125" s="11">
        <v>12826336.323999999</v>
      </c>
      <c r="AT125" s="11">
        <v>12829919.743999997</v>
      </c>
      <c r="AV125" s="12"/>
      <c r="AW125" s="12"/>
    </row>
    <row r="126" spans="1:49" ht="63" x14ac:dyDescent="0.25">
      <c r="A126" s="10" t="s">
        <v>314</v>
      </c>
      <c r="B126" s="10" t="s">
        <v>314</v>
      </c>
      <c r="C126" s="28">
        <v>4</v>
      </c>
      <c r="D126" s="36" t="s">
        <v>306</v>
      </c>
      <c r="E126" s="30" t="s">
        <v>307</v>
      </c>
      <c r="F126" s="28" t="s">
        <v>308</v>
      </c>
      <c r="G126" s="30" t="s">
        <v>309</v>
      </c>
      <c r="H126" s="28" t="s">
        <v>310</v>
      </c>
      <c r="I126" s="30" t="s">
        <v>311</v>
      </c>
      <c r="J126" s="31">
        <v>3</v>
      </c>
      <c r="K126" s="32" t="s">
        <v>312</v>
      </c>
      <c r="L126" s="28" t="s">
        <v>16</v>
      </c>
      <c r="M126" s="26">
        <v>6764203</v>
      </c>
      <c r="N126" s="26">
        <v>0</v>
      </c>
      <c r="O126" s="26">
        <v>6764203</v>
      </c>
      <c r="P126" s="27">
        <v>0</v>
      </c>
      <c r="Q126" s="27">
        <v>0</v>
      </c>
      <c r="R126" s="27">
        <v>724828.66</v>
      </c>
      <c r="S126" s="108">
        <v>242200.93</v>
      </c>
      <c r="T126" s="108">
        <v>102030.61</v>
      </c>
      <c r="U126" s="108">
        <v>104390.88</v>
      </c>
      <c r="V126" s="108">
        <v>0</v>
      </c>
      <c r="W126" s="108">
        <v>313744.13</v>
      </c>
      <c r="X126" s="108">
        <v>204000</v>
      </c>
      <c r="Y126" s="108">
        <v>0</v>
      </c>
      <c r="Z126" s="108">
        <v>633249.22</v>
      </c>
      <c r="AA126" s="108">
        <v>136040.82</v>
      </c>
      <c r="AB126" s="108">
        <v>0</v>
      </c>
      <c r="AC126" s="108">
        <v>786686.4</v>
      </c>
      <c r="AD126" s="108">
        <v>0</v>
      </c>
      <c r="AE126" s="27">
        <f t="shared" si="29"/>
        <v>2522342.9900000002</v>
      </c>
      <c r="AF126" s="108">
        <v>1816460.45</v>
      </c>
      <c r="AG126" s="108">
        <v>347830.39800000004</v>
      </c>
      <c r="AH126" s="108">
        <v>347830.39800000004</v>
      </c>
      <c r="AI126" s="108">
        <v>1004910.1040000001</v>
      </c>
      <c r="AJ126" s="27">
        <f t="shared" si="30"/>
        <v>6764203.0000000009</v>
      </c>
      <c r="AK126" s="11">
        <v>2967462.3850465668</v>
      </c>
      <c r="AL126" s="11">
        <v>2137012.3257106123</v>
      </c>
      <c r="AM126" s="11">
        <v>409212.23899085057</v>
      </c>
      <c r="AN126" s="11">
        <v>409212.23899085057</v>
      </c>
      <c r="AO126" s="11">
        <v>1182247.1986544675</v>
      </c>
      <c r="AP126" s="11">
        <v>1560075.1505</v>
      </c>
      <c r="AQ126" s="11">
        <v>4447643.8105000006</v>
      </c>
      <c r="AR126" s="11">
        <v>5348302.2346000001</v>
      </c>
      <c r="AS126" s="11">
        <v>5348302.2346000001</v>
      </c>
      <c r="AT126" s="11">
        <v>6764203.1000000006</v>
      </c>
      <c r="AV126" s="12"/>
      <c r="AW126" s="12"/>
    </row>
    <row r="127" spans="1:49" ht="63" x14ac:dyDescent="0.25">
      <c r="A127" s="10" t="s">
        <v>315</v>
      </c>
      <c r="B127" s="10" t="s">
        <v>315</v>
      </c>
      <c r="C127" s="28">
        <v>4</v>
      </c>
      <c r="D127" s="36" t="s">
        <v>306</v>
      </c>
      <c r="E127" s="30" t="s">
        <v>307</v>
      </c>
      <c r="F127" s="28" t="s">
        <v>308</v>
      </c>
      <c r="G127" s="30" t="s">
        <v>309</v>
      </c>
      <c r="H127" s="28" t="s">
        <v>310</v>
      </c>
      <c r="I127" s="30" t="s">
        <v>311</v>
      </c>
      <c r="J127" s="31">
        <v>4</v>
      </c>
      <c r="K127" s="32" t="s">
        <v>312</v>
      </c>
      <c r="L127" s="28" t="s">
        <v>16</v>
      </c>
      <c r="M127" s="26">
        <v>3346264</v>
      </c>
      <c r="N127" s="26">
        <v>0</v>
      </c>
      <c r="O127" s="26">
        <v>3346264</v>
      </c>
      <c r="P127" s="27">
        <v>0</v>
      </c>
      <c r="Q127" s="27">
        <v>0</v>
      </c>
      <c r="R127" s="27">
        <v>634942.03</v>
      </c>
      <c r="S127" s="108">
        <v>43030.1</v>
      </c>
      <c r="T127" s="108">
        <v>54008.17</v>
      </c>
      <c r="U127" s="108">
        <v>110685.69</v>
      </c>
      <c r="V127" s="108">
        <v>350221.03</v>
      </c>
      <c r="W127" s="108">
        <v>97946.16</v>
      </c>
      <c r="X127" s="108">
        <v>279618.30000000005</v>
      </c>
      <c r="Y127" s="108">
        <v>371915.37</v>
      </c>
      <c r="Z127" s="108">
        <v>104708.37</v>
      </c>
      <c r="AA127" s="108">
        <v>94602.760000000009</v>
      </c>
      <c r="AB127" s="108">
        <v>133634.59</v>
      </c>
      <c r="AC127" s="108">
        <v>0</v>
      </c>
      <c r="AD127" s="108">
        <v>251971.29</v>
      </c>
      <c r="AE127" s="27">
        <f t="shared" si="29"/>
        <v>1892341.83</v>
      </c>
      <c r="AF127" s="108">
        <v>763014.64099999995</v>
      </c>
      <c r="AG127" s="108">
        <v>50093.058999999994</v>
      </c>
      <c r="AH127" s="108">
        <v>0</v>
      </c>
      <c r="AI127" s="108">
        <v>5872.44</v>
      </c>
      <c r="AJ127" s="27">
        <f t="shared" si="30"/>
        <v>3346264</v>
      </c>
      <c r="AK127" s="11">
        <v>2431714.5356929428</v>
      </c>
      <c r="AL127" s="11">
        <v>980496.10490628553</v>
      </c>
      <c r="AM127" s="11">
        <v>64371.04426721052</v>
      </c>
      <c r="AN127" s="11">
        <v>0</v>
      </c>
      <c r="AO127" s="11">
        <v>7546.2569613993383</v>
      </c>
      <c r="AP127" s="11">
        <v>2117460.9759999998</v>
      </c>
      <c r="AQ127" s="11">
        <v>3540786.9262999995</v>
      </c>
      <c r="AR127" s="11">
        <v>3649168.1159999995</v>
      </c>
      <c r="AS127" s="11">
        <v>3649168.1159999995</v>
      </c>
      <c r="AT127" s="11">
        <v>3655040.5559999999</v>
      </c>
      <c r="AV127" s="12"/>
      <c r="AW127" s="12"/>
    </row>
    <row r="128" spans="1:49" ht="63" x14ac:dyDescent="0.25">
      <c r="A128" s="10" t="s">
        <v>316</v>
      </c>
      <c r="B128" s="10" t="s">
        <v>316</v>
      </c>
      <c r="C128" s="28">
        <v>4</v>
      </c>
      <c r="D128" s="36" t="s">
        <v>306</v>
      </c>
      <c r="E128" s="30" t="s">
        <v>307</v>
      </c>
      <c r="F128" s="28" t="s">
        <v>308</v>
      </c>
      <c r="G128" s="30" t="s">
        <v>309</v>
      </c>
      <c r="H128" s="28" t="s">
        <v>310</v>
      </c>
      <c r="I128" s="30" t="s">
        <v>311</v>
      </c>
      <c r="J128" s="31">
        <v>5</v>
      </c>
      <c r="K128" s="32" t="s">
        <v>312</v>
      </c>
      <c r="L128" s="28" t="s">
        <v>16</v>
      </c>
      <c r="M128" s="26">
        <v>113511729</v>
      </c>
      <c r="N128" s="26">
        <v>0</v>
      </c>
      <c r="O128" s="26">
        <v>113511729</v>
      </c>
      <c r="P128" s="27">
        <v>0</v>
      </c>
      <c r="Q128" s="27">
        <v>8456830.4299999997</v>
      </c>
      <c r="R128" s="27">
        <f>8000047.68+12349454.18</f>
        <v>20349501.859999999</v>
      </c>
      <c r="S128" s="108">
        <v>636553.68999999994</v>
      </c>
      <c r="T128" s="108">
        <v>0</v>
      </c>
      <c r="U128" s="108">
        <v>0</v>
      </c>
      <c r="V128" s="108">
        <v>0</v>
      </c>
      <c r="W128" s="108">
        <v>0</v>
      </c>
      <c r="X128" s="108">
        <v>0</v>
      </c>
      <c r="Y128" s="108">
        <v>0</v>
      </c>
      <c r="Z128" s="108">
        <v>75152.92</v>
      </c>
      <c r="AA128" s="108">
        <v>0</v>
      </c>
      <c r="AB128" s="108">
        <v>0</v>
      </c>
      <c r="AC128" s="108">
        <v>0</v>
      </c>
      <c r="AD128" s="108">
        <v>0</v>
      </c>
      <c r="AE128" s="27">
        <f t="shared" si="29"/>
        <v>711706.61</v>
      </c>
      <c r="AF128" s="108">
        <v>14600253.48</v>
      </c>
      <c r="AG128" s="108">
        <v>34462673.814000003</v>
      </c>
      <c r="AH128" s="108">
        <v>23347990.704</v>
      </c>
      <c r="AI128" s="108">
        <v>19992445.452000003</v>
      </c>
      <c r="AJ128" s="27">
        <f t="shared" si="30"/>
        <v>121921402.35000001</v>
      </c>
      <c r="AK128" s="11">
        <v>837301.89669936849</v>
      </c>
      <c r="AL128" s="11">
        <v>17176768.852962539</v>
      </c>
      <c r="AM128" s="11">
        <v>40544322.259131283</v>
      </c>
      <c r="AN128" s="11">
        <v>27468224.442342084</v>
      </c>
      <c r="AO128" s="11">
        <v>23520524.133699231</v>
      </c>
      <c r="AP128" s="11">
        <v>17168550.75</v>
      </c>
      <c r="AQ128" s="11">
        <v>31768107.399999999</v>
      </c>
      <c r="AR128" s="11">
        <v>55964616.569600001</v>
      </c>
      <c r="AS128" s="11">
        <v>65107380.318700001</v>
      </c>
      <c r="AT128" s="11">
        <v>69311709.842500001</v>
      </c>
      <c r="AV128" s="12"/>
      <c r="AW128" s="12"/>
    </row>
    <row r="129" spans="1:49" ht="63" x14ac:dyDescent="0.25">
      <c r="A129" s="10" t="s">
        <v>317</v>
      </c>
      <c r="B129" s="10" t="s">
        <v>317</v>
      </c>
      <c r="C129" s="28">
        <v>4</v>
      </c>
      <c r="D129" s="36" t="s">
        <v>306</v>
      </c>
      <c r="E129" s="30" t="s">
        <v>307</v>
      </c>
      <c r="F129" s="28" t="s">
        <v>308</v>
      </c>
      <c r="G129" s="30" t="s">
        <v>309</v>
      </c>
      <c r="H129" s="28" t="s">
        <v>318</v>
      </c>
      <c r="I129" s="30" t="s">
        <v>319</v>
      </c>
      <c r="J129" s="31">
        <v>1</v>
      </c>
      <c r="K129" s="32" t="s">
        <v>312</v>
      </c>
      <c r="L129" s="28" t="s">
        <v>16</v>
      </c>
      <c r="M129" s="26">
        <v>1020000</v>
      </c>
      <c r="N129" s="26">
        <v>0</v>
      </c>
      <c r="O129" s="26">
        <v>1020000</v>
      </c>
      <c r="P129" s="27">
        <v>0</v>
      </c>
      <c r="Q129" s="27">
        <v>0</v>
      </c>
      <c r="R129" s="27">
        <v>9392.26</v>
      </c>
      <c r="S129" s="108">
        <v>0</v>
      </c>
      <c r="T129" s="108">
        <v>0</v>
      </c>
      <c r="U129" s="108">
        <v>0</v>
      </c>
      <c r="V129" s="108">
        <v>0</v>
      </c>
      <c r="W129" s="108">
        <v>0</v>
      </c>
      <c r="X129" s="108">
        <v>35392.65</v>
      </c>
      <c r="Y129" s="108">
        <v>0</v>
      </c>
      <c r="Z129" s="108">
        <v>229500</v>
      </c>
      <c r="AA129" s="108">
        <v>0</v>
      </c>
      <c r="AB129" s="108">
        <v>0</v>
      </c>
      <c r="AC129" s="108">
        <v>0</v>
      </c>
      <c r="AD129" s="108">
        <v>294391.25</v>
      </c>
      <c r="AE129" s="27">
        <f t="shared" si="29"/>
        <v>559283.9</v>
      </c>
      <c r="AF129" s="108">
        <v>451323.83999999997</v>
      </c>
      <c r="AG129" s="108">
        <v>0</v>
      </c>
      <c r="AH129" s="108">
        <v>0</v>
      </c>
      <c r="AI129" s="108">
        <v>0</v>
      </c>
      <c r="AJ129" s="27">
        <f t="shared" si="30"/>
        <v>1020000</v>
      </c>
      <c r="AK129" s="11">
        <v>657981.05882352951</v>
      </c>
      <c r="AL129" s="11">
        <v>530969.22352941171</v>
      </c>
      <c r="AM129" s="11">
        <v>0</v>
      </c>
      <c r="AN129" s="11">
        <v>0</v>
      </c>
      <c r="AO129" s="11">
        <v>0</v>
      </c>
      <c r="AP129" s="11">
        <v>44786.542499999996</v>
      </c>
      <c r="AQ129" s="11">
        <v>1020000.4164999999</v>
      </c>
      <c r="AR129" s="11">
        <v>1020000.4164999999</v>
      </c>
      <c r="AS129" s="11">
        <v>1020000.4164999999</v>
      </c>
      <c r="AT129" s="11">
        <v>1020000.4164999999</v>
      </c>
      <c r="AV129" s="12"/>
      <c r="AW129" s="12"/>
    </row>
    <row r="130" spans="1:49" ht="63" x14ac:dyDescent="0.25">
      <c r="A130" s="10" t="s">
        <v>320</v>
      </c>
      <c r="B130" s="10" t="s">
        <v>320</v>
      </c>
      <c r="C130" s="28">
        <v>4</v>
      </c>
      <c r="D130" s="36" t="s">
        <v>306</v>
      </c>
      <c r="E130" s="30" t="s">
        <v>307</v>
      </c>
      <c r="F130" s="28" t="s">
        <v>308</v>
      </c>
      <c r="G130" s="30" t="s">
        <v>309</v>
      </c>
      <c r="H130" s="28" t="s">
        <v>318</v>
      </c>
      <c r="I130" s="30" t="s">
        <v>319</v>
      </c>
      <c r="J130" s="31">
        <v>2</v>
      </c>
      <c r="K130" s="32" t="s">
        <v>312</v>
      </c>
      <c r="L130" s="28" t="s">
        <v>16</v>
      </c>
      <c r="M130" s="26">
        <v>4930000</v>
      </c>
      <c r="N130" s="26">
        <v>0</v>
      </c>
      <c r="O130" s="26">
        <v>4930000</v>
      </c>
      <c r="P130" s="27">
        <v>0</v>
      </c>
      <c r="Q130" s="27">
        <v>0</v>
      </c>
      <c r="R130" s="27">
        <v>294515.34999999998</v>
      </c>
      <c r="S130" s="108">
        <v>68663.569999999992</v>
      </c>
      <c r="T130" s="108">
        <v>101996.44999999998</v>
      </c>
      <c r="U130" s="108">
        <v>205994.18000000002</v>
      </c>
      <c r="V130" s="108">
        <v>58481.799999999996</v>
      </c>
      <c r="W130" s="108">
        <v>132863.64000000001</v>
      </c>
      <c r="X130" s="108">
        <v>197898.78000000003</v>
      </c>
      <c r="Y130" s="108">
        <v>133743.68999999997</v>
      </c>
      <c r="Z130" s="108">
        <v>81975.11</v>
      </c>
      <c r="AA130" s="108">
        <v>269261.95</v>
      </c>
      <c r="AB130" s="108">
        <v>143905.26</v>
      </c>
      <c r="AC130" s="108">
        <v>117052.96999999999</v>
      </c>
      <c r="AD130" s="108">
        <v>112224.26000000001</v>
      </c>
      <c r="AE130" s="27">
        <f t="shared" si="29"/>
        <v>1624061.66</v>
      </c>
      <c r="AF130" s="108">
        <v>974585.01799999981</v>
      </c>
      <c r="AG130" s="108">
        <v>172873.56599999996</v>
      </c>
      <c r="AH130" s="108">
        <v>108603.056</v>
      </c>
      <c r="AI130" s="108">
        <v>1755361.35</v>
      </c>
      <c r="AJ130" s="27">
        <f t="shared" si="30"/>
        <v>4930000</v>
      </c>
      <c r="AK130" s="11">
        <v>1910660.7764705883</v>
      </c>
      <c r="AL130" s="11">
        <v>1146570.6094117644</v>
      </c>
      <c r="AM130" s="11">
        <v>203380.66588235291</v>
      </c>
      <c r="AN130" s="11">
        <v>127768.30117647059</v>
      </c>
      <c r="AO130" s="11">
        <v>2065131.0000000002</v>
      </c>
      <c r="AP130" s="11">
        <v>1321271.7644999996</v>
      </c>
      <c r="AQ130" s="11">
        <v>2727177.0196249993</v>
      </c>
      <c r="AR130" s="11">
        <v>3026267.0045499993</v>
      </c>
      <c r="AS130" s="11">
        <v>3174639.4268999994</v>
      </c>
      <c r="AT130" s="11">
        <v>4929999.9744999995</v>
      </c>
      <c r="AV130" s="12"/>
      <c r="AW130" s="12"/>
    </row>
    <row r="131" spans="1:49" ht="63" x14ac:dyDescent="0.25">
      <c r="A131" s="10" t="s">
        <v>321</v>
      </c>
      <c r="B131" s="10" t="s">
        <v>321</v>
      </c>
      <c r="C131" s="28">
        <v>4</v>
      </c>
      <c r="D131" s="36" t="s">
        <v>306</v>
      </c>
      <c r="E131" s="30" t="s">
        <v>307</v>
      </c>
      <c r="F131" s="28" t="s">
        <v>308</v>
      </c>
      <c r="G131" s="30" t="s">
        <v>309</v>
      </c>
      <c r="H131" s="28" t="s">
        <v>322</v>
      </c>
      <c r="I131" s="30" t="s">
        <v>323</v>
      </c>
      <c r="J131" s="31">
        <v>1</v>
      </c>
      <c r="K131" s="32" t="s">
        <v>312</v>
      </c>
      <c r="L131" s="28" t="s">
        <v>16</v>
      </c>
      <c r="M131" s="26">
        <v>18297724</v>
      </c>
      <c r="N131" s="26">
        <v>0</v>
      </c>
      <c r="O131" s="26">
        <v>18297724</v>
      </c>
      <c r="P131" s="27">
        <v>0</v>
      </c>
      <c r="Q131" s="27">
        <v>0</v>
      </c>
      <c r="R131" s="27">
        <v>37.950000000000003</v>
      </c>
      <c r="S131" s="108">
        <v>0</v>
      </c>
      <c r="T131" s="108">
        <v>0</v>
      </c>
      <c r="U131" s="108">
        <v>0</v>
      </c>
      <c r="V131" s="108">
        <v>0</v>
      </c>
      <c r="W131" s="108">
        <v>0</v>
      </c>
      <c r="X131" s="108">
        <v>0</v>
      </c>
      <c r="Y131" s="108">
        <v>0</v>
      </c>
      <c r="Z131" s="108">
        <v>3570</v>
      </c>
      <c r="AA131" s="108">
        <v>0</v>
      </c>
      <c r="AB131" s="108">
        <v>0</v>
      </c>
      <c r="AC131" s="108">
        <v>0</v>
      </c>
      <c r="AD131" s="108">
        <v>0</v>
      </c>
      <c r="AE131" s="27">
        <f t="shared" si="29"/>
        <v>3570</v>
      </c>
      <c r="AF131" s="108">
        <v>2593316.5699999998</v>
      </c>
      <c r="AG131" s="108">
        <v>8220630.5999999996</v>
      </c>
      <c r="AH131" s="108">
        <v>6692782.6999999993</v>
      </c>
      <c r="AI131" s="108">
        <v>787386.17999999993</v>
      </c>
      <c r="AJ131" s="27">
        <f t="shared" si="30"/>
        <v>18297724</v>
      </c>
      <c r="AK131" s="11">
        <v>4200.0001721525578</v>
      </c>
      <c r="AL131" s="11">
        <v>3050960.7956431601</v>
      </c>
      <c r="AM131" s="11">
        <v>9671330.5140623488</v>
      </c>
      <c r="AN131" s="11">
        <v>7873862.3227394009</v>
      </c>
      <c r="AO131" s="11">
        <v>910585.72738293931</v>
      </c>
      <c r="AP131" s="11">
        <v>3607.9524999999994</v>
      </c>
      <c r="AQ131" s="11">
        <v>1605559.3014000002</v>
      </c>
      <c r="AR131" s="11">
        <v>8710904.0500000007</v>
      </c>
      <c r="AS131" s="11">
        <v>15403686.75</v>
      </c>
      <c r="AT131" s="11">
        <v>18297724</v>
      </c>
      <c r="AV131" s="12"/>
      <c r="AW131" s="12"/>
    </row>
    <row r="132" spans="1:49" ht="63" x14ac:dyDescent="0.25">
      <c r="A132" s="10" t="s">
        <v>324</v>
      </c>
      <c r="B132" s="10" t="s">
        <v>324</v>
      </c>
      <c r="C132" s="28">
        <v>4</v>
      </c>
      <c r="D132" s="36" t="s">
        <v>306</v>
      </c>
      <c r="E132" s="30" t="s">
        <v>307</v>
      </c>
      <c r="F132" s="28" t="s">
        <v>308</v>
      </c>
      <c r="G132" s="30" t="s">
        <v>309</v>
      </c>
      <c r="H132" s="28" t="s">
        <v>322</v>
      </c>
      <c r="I132" s="30" t="s">
        <v>323</v>
      </c>
      <c r="J132" s="31">
        <v>2</v>
      </c>
      <c r="K132" s="32" t="s">
        <v>312</v>
      </c>
      <c r="L132" s="28" t="s">
        <v>16</v>
      </c>
      <c r="M132" s="26">
        <v>3060000</v>
      </c>
      <c r="N132" s="26">
        <v>0</v>
      </c>
      <c r="O132" s="26">
        <v>3060000</v>
      </c>
      <c r="P132" s="27">
        <v>0</v>
      </c>
      <c r="Q132" s="27">
        <v>0</v>
      </c>
      <c r="R132" s="27">
        <v>6232.71</v>
      </c>
      <c r="S132" s="108">
        <v>0</v>
      </c>
      <c r="T132" s="108">
        <v>0</v>
      </c>
      <c r="U132" s="108">
        <v>0</v>
      </c>
      <c r="V132" s="108">
        <v>56100</v>
      </c>
      <c r="W132" s="108">
        <v>0</v>
      </c>
      <c r="X132" s="108">
        <v>0</v>
      </c>
      <c r="Y132" s="108">
        <v>56100</v>
      </c>
      <c r="Z132" s="108">
        <v>0</v>
      </c>
      <c r="AA132" s="108">
        <v>0</v>
      </c>
      <c r="AB132" s="108">
        <v>0</v>
      </c>
      <c r="AC132" s="108">
        <v>63750</v>
      </c>
      <c r="AD132" s="108">
        <v>0</v>
      </c>
      <c r="AE132" s="27">
        <f t="shared" si="29"/>
        <v>175950</v>
      </c>
      <c r="AF132" s="108">
        <v>357000</v>
      </c>
      <c r="AG132" s="108">
        <v>952952.07599999988</v>
      </c>
      <c r="AH132" s="108">
        <v>774452.07599999988</v>
      </c>
      <c r="AI132" s="108">
        <v>793413.13800000004</v>
      </c>
      <c r="AJ132" s="27">
        <f t="shared" si="30"/>
        <v>3060000</v>
      </c>
      <c r="AK132" s="11">
        <v>207000</v>
      </c>
      <c r="AL132" s="11">
        <v>420000</v>
      </c>
      <c r="AM132" s="11">
        <v>1121120.0894117646</v>
      </c>
      <c r="AN132" s="11">
        <v>911120.08941176464</v>
      </c>
      <c r="AO132" s="11">
        <v>933427.22117647063</v>
      </c>
      <c r="AP132" s="11">
        <v>118467.33899999999</v>
      </c>
      <c r="AQ132" s="11">
        <v>399053.89449999994</v>
      </c>
      <c r="AR132" s="11">
        <v>1166153.5033</v>
      </c>
      <c r="AS132" s="11">
        <v>2266718.9648999996</v>
      </c>
      <c r="AT132" s="11">
        <v>3059999.9999999995</v>
      </c>
      <c r="AV132" s="12"/>
      <c r="AW132" s="12"/>
    </row>
    <row r="133" spans="1:49" ht="63" x14ac:dyDescent="0.25">
      <c r="A133" s="10" t="s">
        <v>325</v>
      </c>
      <c r="B133" s="10" t="s">
        <v>325</v>
      </c>
      <c r="C133" s="28">
        <v>4</v>
      </c>
      <c r="D133" s="36" t="s">
        <v>306</v>
      </c>
      <c r="E133" s="30" t="s">
        <v>307</v>
      </c>
      <c r="F133" s="36" t="s">
        <v>308</v>
      </c>
      <c r="G133" s="30" t="s">
        <v>309</v>
      </c>
      <c r="H133" s="28" t="s">
        <v>326</v>
      </c>
      <c r="I133" s="30" t="s">
        <v>327</v>
      </c>
      <c r="J133" s="31" t="s">
        <v>27</v>
      </c>
      <c r="K133" s="32" t="s">
        <v>312</v>
      </c>
      <c r="L133" s="28" t="s">
        <v>16</v>
      </c>
      <c r="M133" s="26">
        <v>10461001</v>
      </c>
      <c r="N133" s="26">
        <v>0</v>
      </c>
      <c r="O133" s="26">
        <v>10461001</v>
      </c>
      <c r="P133" s="27">
        <v>0</v>
      </c>
      <c r="Q133" s="27">
        <v>10996.42</v>
      </c>
      <c r="R133" s="27">
        <v>71681.2</v>
      </c>
      <c r="S133" s="108">
        <v>134678.28</v>
      </c>
      <c r="T133" s="108">
        <v>0</v>
      </c>
      <c r="U133" s="108">
        <v>0</v>
      </c>
      <c r="V133" s="108">
        <v>0</v>
      </c>
      <c r="W133" s="108">
        <v>0</v>
      </c>
      <c r="X133" s="108">
        <v>26036.73</v>
      </c>
      <c r="Y133" s="108">
        <v>0</v>
      </c>
      <c r="Z133" s="108">
        <v>0</v>
      </c>
      <c r="AA133" s="108">
        <v>0</v>
      </c>
      <c r="AB133" s="108">
        <v>0</v>
      </c>
      <c r="AC133" s="108">
        <v>0</v>
      </c>
      <c r="AD133" s="108">
        <v>525948.21</v>
      </c>
      <c r="AE133" s="27">
        <f t="shared" si="29"/>
        <v>686663.22</v>
      </c>
      <c r="AF133" s="108">
        <v>3405790.56</v>
      </c>
      <c r="AG133" s="108">
        <v>3585404.4440000001</v>
      </c>
      <c r="AH133" s="108">
        <v>1438904.6139999998</v>
      </c>
      <c r="AI133" s="108">
        <v>1261560.5419999997</v>
      </c>
      <c r="AJ133" s="27">
        <f t="shared" si="30"/>
        <v>10461001</v>
      </c>
      <c r="AK133" s="11">
        <v>807839.08235294116</v>
      </c>
      <c r="AL133" s="11">
        <v>4006812.4235294121</v>
      </c>
      <c r="AM133" s="11">
        <v>4218122.8752941182</v>
      </c>
      <c r="AN133" s="11">
        <v>1692828.9576470586</v>
      </c>
      <c r="AO133" s="11">
        <v>1318872.7411764693</v>
      </c>
      <c r="AP133" s="11">
        <v>243392.62949999998</v>
      </c>
      <c r="AQ133" s="11">
        <v>2472236.1179999998</v>
      </c>
      <c r="AR133" s="11">
        <v>5967833.6077500004</v>
      </c>
      <c r="AS133" s="11">
        <v>8479988.1312499996</v>
      </c>
      <c r="AT133" s="11">
        <v>10461000.999999998</v>
      </c>
      <c r="AV133" s="12"/>
      <c r="AW133" s="12"/>
    </row>
    <row r="134" spans="1:49" ht="73.5" x14ac:dyDescent="0.25">
      <c r="A134" s="10" t="s">
        <v>328</v>
      </c>
      <c r="B134" s="10" t="s">
        <v>328</v>
      </c>
      <c r="C134" s="28">
        <v>4</v>
      </c>
      <c r="D134" s="36" t="s">
        <v>306</v>
      </c>
      <c r="E134" s="30" t="s">
        <v>307</v>
      </c>
      <c r="F134" s="36" t="s">
        <v>329</v>
      </c>
      <c r="G134" s="30" t="s">
        <v>330</v>
      </c>
      <c r="H134" s="28" t="s">
        <v>331</v>
      </c>
      <c r="I134" s="30" t="s">
        <v>332</v>
      </c>
      <c r="J134" s="31" t="s">
        <v>27</v>
      </c>
      <c r="K134" s="32" t="s">
        <v>312</v>
      </c>
      <c r="L134" s="28" t="s">
        <v>15</v>
      </c>
      <c r="M134" s="26">
        <v>7199882</v>
      </c>
      <c r="N134" s="26">
        <v>0</v>
      </c>
      <c r="O134" s="26">
        <v>7199882</v>
      </c>
      <c r="P134" s="27">
        <v>0</v>
      </c>
      <c r="Q134" s="27">
        <v>221705.43</v>
      </c>
      <c r="R134" s="27">
        <v>198712.08000000002</v>
      </c>
      <c r="S134" s="108">
        <v>0</v>
      </c>
      <c r="T134" s="108">
        <v>0</v>
      </c>
      <c r="U134" s="108">
        <v>0</v>
      </c>
      <c r="V134" s="108">
        <v>186300.08</v>
      </c>
      <c r="W134" s="108">
        <v>0</v>
      </c>
      <c r="X134" s="108">
        <v>44625</v>
      </c>
      <c r="Y134" s="108">
        <v>0</v>
      </c>
      <c r="Z134" s="108">
        <v>0</v>
      </c>
      <c r="AA134" s="108">
        <v>0</v>
      </c>
      <c r="AB134" s="108">
        <v>126112.44</v>
      </c>
      <c r="AC134" s="108">
        <v>0</v>
      </c>
      <c r="AD134" s="108">
        <v>86062.5</v>
      </c>
      <c r="AE134" s="27">
        <f t="shared" si="29"/>
        <v>443100.02</v>
      </c>
      <c r="AF134" s="108">
        <v>1113259.1370000001</v>
      </c>
      <c r="AG134" s="108">
        <v>2205096.4899999998</v>
      </c>
      <c r="AH134" s="108">
        <v>1647314.3369999998</v>
      </c>
      <c r="AI134" s="108">
        <v>1370694.5060000001</v>
      </c>
      <c r="AJ134" s="27">
        <f t="shared" si="30"/>
        <v>7199881.9999999991</v>
      </c>
      <c r="AK134" s="11">
        <v>521294.17737804592</v>
      </c>
      <c r="AL134" s="11">
        <v>1309716.7227187406</v>
      </c>
      <c r="AM134" s="11">
        <v>2594231.3448637766</v>
      </c>
      <c r="AN134" s="11">
        <v>1938017.0016455336</v>
      </c>
      <c r="AO134" s="11">
        <v>1005174.3033939041</v>
      </c>
      <c r="AP134" s="11">
        <v>777455.03300000005</v>
      </c>
      <c r="AQ134" s="11">
        <v>1621597.1020249999</v>
      </c>
      <c r="AR134" s="11">
        <v>4181873.1935999999</v>
      </c>
      <c r="AS134" s="11">
        <v>5829187.5722000003</v>
      </c>
      <c r="AT134" s="11">
        <v>7199882.5</v>
      </c>
      <c r="AV134" s="12"/>
      <c r="AW134" s="12"/>
    </row>
    <row r="135" spans="1:49" ht="73.5" x14ac:dyDescent="0.25">
      <c r="A135" s="10" t="s">
        <v>333</v>
      </c>
      <c r="B135" s="10" t="s">
        <v>333</v>
      </c>
      <c r="C135" s="28">
        <v>4</v>
      </c>
      <c r="D135" s="36" t="s">
        <v>306</v>
      </c>
      <c r="E135" s="30" t="s">
        <v>307</v>
      </c>
      <c r="F135" s="36" t="s">
        <v>329</v>
      </c>
      <c r="G135" s="30" t="s">
        <v>330</v>
      </c>
      <c r="H135" s="28" t="s">
        <v>334</v>
      </c>
      <c r="I135" s="30" t="s">
        <v>335</v>
      </c>
      <c r="J135" s="31" t="s">
        <v>27</v>
      </c>
      <c r="K135" s="32" t="s">
        <v>312</v>
      </c>
      <c r="L135" s="28" t="s">
        <v>15</v>
      </c>
      <c r="M135" s="26">
        <v>12575937</v>
      </c>
      <c r="N135" s="26">
        <v>0</v>
      </c>
      <c r="O135" s="26">
        <v>12575937</v>
      </c>
      <c r="P135" s="27">
        <v>0</v>
      </c>
      <c r="Q135" s="27">
        <v>0</v>
      </c>
      <c r="R135" s="27">
        <v>1788401.7199999997</v>
      </c>
      <c r="S135" s="108">
        <v>191426.11</v>
      </c>
      <c r="T135" s="108">
        <v>132687.4</v>
      </c>
      <c r="U135" s="108">
        <v>151865.79999999999</v>
      </c>
      <c r="V135" s="108">
        <v>330369.06999999995</v>
      </c>
      <c r="W135" s="108">
        <v>102655.40000000001</v>
      </c>
      <c r="X135" s="108">
        <v>162089.14000000001</v>
      </c>
      <c r="Y135" s="108">
        <v>234515.59</v>
      </c>
      <c r="Z135" s="108">
        <v>157005.88</v>
      </c>
      <c r="AA135" s="108">
        <v>85694.09</v>
      </c>
      <c r="AB135" s="108">
        <v>468399.64</v>
      </c>
      <c r="AC135" s="108">
        <v>127898.89</v>
      </c>
      <c r="AD135" s="108">
        <v>64089.770000000004</v>
      </c>
      <c r="AE135" s="27">
        <f t="shared" si="29"/>
        <v>2208696.7800000003</v>
      </c>
      <c r="AF135" s="108">
        <v>3317913.6899999995</v>
      </c>
      <c r="AG135" s="108">
        <v>3075815.4780000015</v>
      </c>
      <c r="AH135" s="108">
        <v>1619441.6020000004</v>
      </c>
      <c r="AI135" s="108">
        <v>565667.7300000001</v>
      </c>
      <c r="AJ135" s="27">
        <f t="shared" si="30"/>
        <v>12575937.000000002</v>
      </c>
      <c r="AK135" s="11">
        <v>2598466.8000000003</v>
      </c>
      <c r="AL135" s="11">
        <v>3903427.8705882346</v>
      </c>
      <c r="AM135" s="11">
        <v>3618606.4447058844</v>
      </c>
      <c r="AN135" s="11">
        <v>1905225.4141176476</v>
      </c>
      <c r="AO135" s="11">
        <v>665491.44705882366</v>
      </c>
      <c r="AP135" s="11">
        <v>2587755.5039999997</v>
      </c>
      <c r="AQ135" s="11">
        <v>6139442.3593999995</v>
      </c>
      <c r="AR135" s="11">
        <v>9879465.9044000003</v>
      </c>
      <c r="AS135" s="11">
        <v>12113925.6982</v>
      </c>
      <c r="AT135" s="11">
        <v>12861870.534</v>
      </c>
      <c r="AV135" s="12"/>
      <c r="AW135" s="12"/>
    </row>
    <row r="136" spans="1:49" ht="73.5" x14ac:dyDescent="0.25">
      <c r="A136" s="10" t="s">
        <v>336</v>
      </c>
      <c r="B136" s="10" t="s">
        <v>336</v>
      </c>
      <c r="C136" s="28">
        <v>4</v>
      </c>
      <c r="D136" s="36" t="s">
        <v>306</v>
      </c>
      <c r="E136" s="30" t="s">
        <v>307</v>
      </c>
      <c r="F136" s="36" t="s">
        <v>329</v>
      </c>
      <c r="G136" s="30" t="s">
        <v>330</v>
      </c>
      <c r="H136" s="28" t="s">
        <v>337</v>
      </c>
      <c r="I136" s="30" t="s">
        <v>338</v>
      </c>
      <c r="J136" s="31" t="s">
        <v>27</v>
      </c>
      <c r="K136" s="32" t="s">
        <v>312</v>
      </c>
      <c r="L136" s="28" t="s">
        <v>15</v>
      </c>
      <c r="M136" s="26">
        <v>961350</v>
      </c>
      <c r="N136" s="26">
        <v>0</v>
      </c>
      <c r="O136" s="26">
        <v>961350</v>
      </c>
      <c r="P136" s="27">
        <v>0</v>
      </c>
      <c r="Q136" s="27">
        <v>0</v>
      </c>
      <c r="R136" s="27">
        <v>30712.53</v>
      </c>
      <c r="S136" s="108">
        <v>0</v>
      </c>
      <c r="T136" s="108">
        <v>0</v>
      </c>
      <c r="U136" s="108">
        <v>11517.2</v>
      </c>
      <c r="V136" s="108">
        <v>0</v>
      </c>
      <c r="W136" s="108">
        <v>0</v>
      </c>
      <c r="X136" s="108">
        <v>0</v>
      </c>
      <c r="Y136" s="108">
        <v>0</v>
      </c>
      <c r="Z136" s="108">
        <v>49347.45</v>
      </c>
      <c r="AA136" s="108">
        <v>0</v>
      </c>
      <c r="AB136" s="108">
        <v>0</v>
      </c>
      <c r="AC136" s="108">
        <v>0</v>
      </c>
      <c r="AD136" s="108">
        <v>0</v>
      </c>
      <c r="AE136" s="27">
        <f t="shared" si="29"/>
        <v>60864.649999999994</v>
      </c>
      <c r="AF136" s="108">
        <v>313927.935</v>
      </c>
      <c r="AG136" s="108">
        <v>361551.11499999999</v>
      </c>
      <c r="AH136" s="108">
        <v>194293.77</v>
      </c>
      <c r="AI136" s="108">
        <v>0</v>
      </c>
      <c r="AJ136" s="27">
        <f t="shared" si="30"/>
        <v>961350</v>
      </c>
      <c r="AK136" s="11">
        <v>71605.470588235286</v>
      </c>
      <c r="AL136" s="11">
        <v>369326.98235294118</v>
      </c>
      <c r="AM136" s="11">
        <v>425354.25294117647</v>
      </c>
      <c r="AN136" s="11">
        <v>194427.25411764707</v>
      </c>
      <c r="AO136" s="11">
        <v>0</v>
      </c>
      <c r="AP136" s="11">
        <v>91577.189499999993</v>
      </c>
      <c r="AQ136" s="11">
        <v>327471.60647500004</v>
      </c>
      <c r="AR136" s="11">
        <v>637768.19200000016</v>
      </c>
      <c r="AS136" s="11">
        <v>961350.00000000012</v>
      </c>
      <c r="AT136" s="11">
        <v>961350.00000000012</v>
      </c>
      <c r="AV136" s="12"/>
      <c r="AW136" s="12"/>
    </row>
    <row r="137" spans="1:49" ht="73.5" x14ac:dyDescent="0.25">
      <c r="A137" s="10" t="s">
        <v>339</v>
      </c>
      <c r="B137" s="10" t="s">
        <v>339</v>
      </c>
      <c r="C137" s="28">
        <v>4</v>
      </c>
      <c r="D137" s="36" t="s">
        <v>306</v>
      </c>
      <c r="E137" s="30" t="s">
        <v>307</v>
      </c>
      <c r="F137" s="36" t="s">
        <v>329</v>
      </c>
      <c r="G137" s="30" t="s">
        <v>330</v>
      </c>
      <c r="H137" s="28" t="s">
        <v>340</v>
      </c>
      <c r="I137" s="30" t="s">
        <v>341</v>
      </c>
      <c r="J137" s="31" t="s">
        <v>27</v>
      </c>
      <c r="K137" s="32" t="s">
        <v>312</v>
      </c>
      <c r="L137" s="28" t="s">
        <v>15</v>
      </c>
      <c r="M137" s="26">
        <v>443700</v>
      </c>
      <c r="N137" s="26">
        <v>0</v>
      </c>
      <c r="O137" s="26">
        <v>443700</v>
      </c>
      <c r="P137" s="27">
        <v>0</v>
      </c>
      <c r="Q137" s="27">
        <v>0</v>
      </c>
      <c r="R137" s="27">
        <v>15225.06</v>
      </c>
      <c r="S137" s="108">
        <v>0</v>
      </c>
      <c r="T137" s="108">
        <v>0</v>
      </c>
      <c r="U137" s="108">
        <v>0</v>
      </c>
      <c r="V137" s="108">
        <v>37964.81</v>
      </c>
      <c r="W137" s="108">
        <v>0</v>
      </c>
      <c r="X137" s="108">
        <v>0</v>
      </c>
      <c r="Y137" s="108">
        <v>0</v>
      </c>
      <c r="Z137" s="108">
        <v>0</v>
      </c>
      <c r="AA137" s="108">
        <v>0</v>
      </c>
      <c r="AB137" s="108">
        <v>31875</v>
      </c>
      <c r="AC137" s="108">
        <v>0</v>
      </c>
      <c r="AD137" s="108">
        <v>0</v>
      </c>
      <c r="AE137" s="27">
        <f t="shared" si="29"/>
        <v>69839.81</v>
      </c>
      <c r="AF137" s="108">
        <v>122979.36899999999</v>
      </c>
      <c r="AG137" s="108">
        <v>113416.86899999999</v>
      </c>
      <c r="AH137" s="108">
        <v>122238.89199999999</v>
      </c>
      <c r="AI137" s="108">
        <v>0</v>
      </c>
      <c r="AJ137" s="27">
        <f t="shared" si="30"/>
        <v>443700</v>
      </c>
      <c r="AK137" s="11">
        <v>82164.482352941181</v>
      </c>
      <c r="AL137" s="11">
        <v>144681.61058823529</v>
      </c>
      <c r="AM137" s="11">
        <v>133431.61058823529</v>
      </c>
      <c r="AN137" s="11">
        <v>80467.816470588208</v>
      </c>
      <c r="AO137" s="11">
        <v>0</v>
      </c>
      <c r="AP137" s="11">
        <v>85064.871999999988</v>
      </c>
      <c r="AQ137" s="11">
        <v>208044.23964999997</v>
      </c>
      <c r="AR137" s="11">
        <v>321461.10729999997</v>
      </c>
      <c r="AS137" s="11">
        <v>396776.2549</v>
      </c>
      <c r="AT137" s="11">
        <v>443700</v>
      </c>
      <c r="AV137" s="12"/>
      <c r="AW137" s="12"/>
    </row>
    <row r="138" spans="1:49" ht="73.5" x14ac:dyDescent="0.25">
      <c r="A138" s="10" t="s">
        <v>342</v>
      </c>
      <c r="B138" s="10" t="s">
        <v>342</v>
      </c>
      <c r="C138" s="28">
        <v>4</v>
      </c>
      <c r="D138" s="36" t="s">
        <v>306</v>
      </c>
      <c r="E138" s="30" t="s">
        <v>307</v>
      </c>
      <c r="F138" s="36" t="s">
        <v>329</v>
      </c>
      <c r="G138" s="30" t="s">
        <v>330</v>
      </c>
      <c r="H138" s="28" t="s">
        <v>343</v>
      </c>
      <c r="I138" s="30" t="s">
        <v>344</v>
      </c>
      <c r="J138" s="31" t="s">
        <v>27</v>
      </c>
      <c r="K138" s="32" t="s">
        <v>312</v>
      </c>
      <c r="L138" s="28" t="s">
        <v>15</v>
      </c>
      <c r="M138" s="26">
        <v>13027354</v>
      </c>
      <c r="N138" s="26">
        <v>0</v>
      </c>
      <c r="O138" s="26">
        <v>13027354</v>
      </c>
      <c r="P138" s="27">
        <v>0</v>
      </c>
      <c r="Q138" s="27">
        <v>323686.40999999997</v>
      </c>
      <c r="R138" s="27">
        <v>2941844.95</v>
      </c>
      <c r="S138" s="108">
        <v>73535.64</v>
      </c>
      <c r="T138" s="108">
        <v>0</v>
      </c>
      <c r="U138" s="108">
        <v>0</v>
      </c>
      <c r="V138" s="108">
        <v>0</v>
      </c>
      <c r="W138" s="108">
        <v>0</v>
      </c>
      <c r="X138" s="108">
        <v>0</v>
      </c>
      <c r="Y138" s="108">
        <v>0</v>
      </c>
      <c r="Z138" s="108">
        <v>487464.36</v>
      </c>
      <c r="AA138" s="108">
        <v>0</v>
      </c>
      <c r="AB138" s="108">
        <v>0</v>
      </c>
      <c r="AC138" s="108">
        <v>0</v>
      </c>
      <c r="AD138" s="108">
        <v>0</v>
      </c>
      <c r="AE138" s="27">
        <f t="shared" si="29"/>
        <v>561000</v>
      </c>
      <c r="AF138" s="108">
        <v>3466866</v>
      </c>
      <c r="AG138" s="108">
        <v>2957743.3</v>
      </c>
      <c r="AH138" s="108">
        <v>2308926</v>
      </c>
      <c r="AI138" s="108">
        <v>467287.34</v>
      </c>
      <c r="AJ138" s="27">
        <f t="shared" si="30"/>
        <v>13027354</v>
      </c>
      <c r="AK138" s="11">
        <v>660000.0075993943</v>
      </c>
      <c r="AL138" s="11">
        <v>4078665.9293156536</v>
      </c>
      <c r="AM138" s="11">
        <v>3479698.040066056</v>
      </c>
      <c r="AN138" s="11">
        <v>2716383.5606888398</v>
      </c>
      <c r="AO138" s="11">
        <v>549749.81809465378</v>
      </c>
      <c r="AP138" s="11">
        <v>3826531.3684999999</v>
      </c>
      <c r="AQ138" s="11">
        <v>4846531.3684999999</v>
      </c>
      <c r="AR138" s="11">
        <v>7989120.6684999997</v>
      </c>
      <c r="AS138" s="11">
        <v>10387140.668499999</v>
      </c>
      <c r="AT138" s="11">
        <v>13027354</v>
      </c>
      <c r="AV138" s="12"/>
      <c r="AW138" s="12"/>
    </row>
    <row r="139" spans="1:49" ht="73.5" x14ac:dyDescent="0.25">
      <c r="A139" s="10" t="s">
        <v>345</v>
      </c>
      <c r="B139" s="10" t="s">
        <v>345</v>
      </c>
      <c r="C139" s="28">
        <v>4</v>
      </c>
      <c r="D139" s="36" t="s">
        <v>306</v>
      </c>
      <c r="E139" s="30" t="s">
        <v>307</v>
      </c>
      <c r="F139" s="36" t="s">
        <v>329</v>
      </c>
      <c r="G139" s="30" t="s">
        <v>330</v>
      </c>
      <c r="H139" s="28" t="s">
        <v>346</v>
      </c>
      <c r="I139" s="30" t="s">
        <v>347</v>
      </c>
      <c r="J139" s="31" t="s">
        <v>27</v>
      </c>
      <c r="K139" s="32" t="s">
        <v>312</v>
      </c>
      <c r="L139" s="28" t="s">
        <v>15</v>
      </c>
      <c r="M139" s="26">
        <v>10444748</v>
      </c>
      <c r="N139" s="26">
        <v>0</v>
      </c>
      <c r="O139" s="26">
        <v>10444748</v>
      </c>
      <c r="P139" s="27">
        <v>0</v>
      </c>
      <c r="Q139" s="27">
        <v>230419.18</v>
      </c>
      <c r="R139" s="27">
        <v>1474416.32</v>
      </c>
      <c r="S139" s="108">
        <v>0</v>
      </c>
      <c r="T139" s="108">
        <v>289438.26</v>
      </c>
      <c r="U139" s="108">
        <v>0</v>
      </c>
      <c r="V139" s="108">
        <v>0</v>
      </c>
      <c r="W139" s="108">
        <v>0</v>
      </c>
      <c r="X139" s="108">
        <v>0</v>
      </c>
      <c r="Y139" s="108">
        <v>0</v>
      </c>
      <c r="Z139" s="108">
        <v>383928.74</v>
      </c>
      <c r="AA139" s="108">
        <v>0</v>
      </c>
      <c r="AB139" s="108">
        <v>0</v>
      </c>
      <c r="AC139" s="108">
        <v>0</v>
      </c>
      <c r="AD139" s="108">
        <v>0</v>
      </c>
      <c r="AE139" s="27">
        <f t="shared" si="29"/>
        <v>673367</v>
      </c>
      <c r="AF139" s="108">
        <v>1175703.74</v>
      </c>
      <c r="AG139" s="108">
        <v>2149360.3330000001</v>
      </c>
      <c r="AH139" s="108">
        <v>2203435.5530000003</v>
      </c>
      <c r="AI139" s="108">
        <v>2538045.8740000003</v>
      </c>
      <c r="AJ139" s="27">
        <f t="shared" si="30"/>
        <v>10444748.000000002</v>
      </c>
      <c r="AK139" s="11">
        <v>792196.48196519446</v>
      </c>
      <c r="AL139" s="11">
        <v>1383180.8904524897</v>
      </c>
      <c r="AM139" s="11">
        <v>2528659.2516089128</v>
      </c>
      <c r="AN139" s="11">
        <v>2592277.1584049007</v>
      </c>
      <c r="AO139" s="11">
        <v>2480597.8275685031</v>
      </c>
      <c r="AP139" s="11">
        <v>2378202.5049999999</v>
      </c>
      <c r="AQ139" s="11">
        <v>3553906.2445</v>
      </c>
      <c r="AR139" s="11">
        <v>5703266.5806499999</v>
      </c>
      <c r="AS139" s="11">
        <v>7906702.1317999996</v>
      </c>
      <c r="AT139" s="11">
        <v>10444748.149999999</v>
      </c>
      <c r="AV139" s="12"/>
      <c r="AW139" s="12"/>
    </row>
    <row r="140" spans="1:49" ht="73.5" x14ac:dyDescent="0.25">
      <c r="A140" s="10" t="s">
        <v>348</v>
      </c>
      <c r="B140" s="10" t="s">
        <v>348</v>
      </c>
      <c r="C140" s="28">
        <v>4</v>
      </c>
      <c r="D140" s="36" t="s">
        <v>306</v>
      </c>
      <c r="E140" s="30" t="s">
        <v>307</v>
      </c>
      <c r="F140" s="36" t="s">
        <v>329</v>
      </c>
      <c r="G140" s="30" t="s">
        <v>330</v>
      </c>
      <c r="H140" s="28" t="s">
        <v>349</v>
      </c>
      <c r="I140" s="30" t="s">
        <v>350</v>
      </c>
      <c r="J140" s="31" t="s">
        <v>27</v>
      </c>
      <c r="K140" s="32" t="s">
        <v>312</v>
      </c>
      <c r="L140" s="28" t="s">
        <v>15</v>
      </c>
      <c r="M140" s="26">
        <v>2588250</v>
      </c>
      <c r="N140" s="26">
        <v>0</v>
      </c>
      <c r="O140" s="26">
        <v>2588250</v>
      </c>
      <c r="P140" s="27">
        <v>0</v>
      </c>
      <c r="Q140" s="27">
        <v>16303.03</v>
      </c>
      <c r="R140" s="27">
        <v>95804.340000000011</v>
      </c>
      <c r="S140" s="108">
        <v>0</v>
      </c>
      <c r="T140" s="108">
        <v>0</v>
      </c>
      <c r="U140" s="108">
        <v>0</v>
      </c>
      <c r="V140" s="108">
        <v>0</v>
      </c>
      <c r="W140" s="108">
        <v>124507.73</v>
      </c>
      <c r="X140" s="108">
        <v>0</v>
      </c>
      <c r="Y140" s="108">
        <v>0</v>
      </c>
      <c r="Z140" s="108">
        <v>0</v>
      </c>
      <c r="AA140" s="108">
        <v>0</v>
      </c>
      <c r="AB140" s="108">
        <v>0</v>
      </c>
      <c r="AC140" s="108">
        <v>115394.63</v>
      </c>
      <c r="AD140" s="108">
        <v>0</v>
      </c>
      <c r="AE140" s="27">
        <f t="shared" si="29"/>
        <v>239902.36</v>
      </c>
      <c r="AF140" s="108">
        <v>234192</v>
      </c>
      <c r="AG140" s="108">
        <v>887360.67899999989</v>
      </c>
      <c r="AH140" s="108">
        <v>807445.97899999993</v>
      </c>
      <c r="AI140" s="108">
        <v>307241.61199999991</v>
      </c>
      <c r="AJ140" s="27">
        <f t="shared" si="30"/>
        <v>2588249.9999999995</v>
      </c>
      <c r="AK140" s="11">
        <v>282238.07058823528</v>
      </c>
      <c r="AL140" s="11">
        <v>275520</v>
      </c>
      <c r="AM140" s="11">
        <v>1043953.7399999999</v>
      </c>
      <c r="AN140" s="11">
        <v>949936.44588235288</v>
      </c>
      <c r="AO140" s="11">
        <v>94470.41352941189</v>
      </c>
      <c r="AP140" s="11">
        <v>236615.09499999997</v>
      </c>
      <c r="AQ140" s="11">
        <v>452377.72649999999</v>
      </c>
      <c r="AR140" s="11">
        <v>1114567.5659999999</v>
      </c>
      <c r="AS140" s="11">
        <v>1878514.365</v>
      </c>
      <c r="AT140" s="11">
        <v>2588250</v>
      </c>
      <c r="AV140" s="12"/>
      <c r="AW140" s="12"/>
    </row>
    <row r="141" spans="1:49" ht="73.5" x14ac:dyDescent="0.25">
      <c r="A141" s="10" t="s">
        <v>351</v>
      </c>
      <c r="B141" s="10" t="s">
        <v>351</v>
      </c>
      <c r="C141" s="28">
        <v>4</v>
      </c>
      <c r="D141" s="36" t="s">
        <v>306</v>
      </c>
      <c r="E141" s="30" t="s">
        <v>307</v>
      </c>
      <c r="F141" s="36" t="s">
        <v>329</v>
      </c>
      <c r="G141" s="30" t="s">
        <v>330</v>
      </c>
      <c r="H141" s="28" t="s">
        <v>352</v>
      </c>
      <c r="I141" s="30" t="s">
        <v>353</v>
      </c>
      <c r="J141" s="31" t="s">
        <v>27</v>
      </c>
      <c r="K141" s="32" t="s">
        <v>312</v>
      </c>
      <c r="L141" s="28" t="s">
        <v>15</v>
      </c>
      <c r="M141" s="26">
        <v>2550000</v>
      </c>
      <c r="N141" s="26">
        <v>0</v>
      </c>
      <c r="O141" s="26">
        <v>2550000</v>
      </c>
      <c r="P141" s="27">
        <v>0</v>
      </c>
      <c r="Q141" s="27">
        <v>0</v>
      </c>
      <c r="R141" s="27">
        <v>58424.38</v>
      </c>
      <c r="S141" s="108">
        <v>0</v>
      </c>
      <c r="T141" s="108">
        <v>0</v>
      </c>
      <c r="U141" s="108">
        <v>50766.78</v>
      </c>
      <c r="V141" s="108">
        <v>0</v>
      </c>
      <c r="W141" s="108">
        <v>100427.5</v>
      </c>
      <c r="X141" s="108">
        <v>0</v>
      </c>
      <c r="Y141" s="108">
        <v>0</v>
      </c>
      <c r="Z141" s="108">
        <v>0</v>
      </c>
      <c r="AA141" s="108">
        <v>0</v>
      </c>
      <c r="AB141" s="108">
        <v>0</v>
      </c>
      <c r="AC141" s="108">
        <v>72250</v>
      </c>
      <c r="AD141" s="108">
        <v>63750</v>
      </c>
      <c r="AE141" s="27">
        <f t="shared" si="29"/>
        <v>287194.28000000003</v>
      </c>
      <c r="AF141" s="108">
        <v>658325</v>
      </c>
      <c r="AG141" s="108">
        <v>798495.902</v>
      </c>
      <c r="AH141" s="108">
        <v>438690.902</v>
      </c>
      <c r="AI141" s="108">
        <v>308869.53600000002</v>
      </c>
      <c r="AJ141" s="27">
        <f t="shared" si="30"/>
        <v>2549999.9999999995</v>
      </c>
      <c r="AK141" s="11">
        <v>312534.95176470588</v>
      </c>
      <c r="AL141" s="11">
        <v>716412.49999999988</v>
      </c>
      <c r="AM141" s="11">
        <v>868951.42276470584</v>
      </c>
      <c r="AN141" s="11">
        <v>477398.92276470584</v>
      </c>
      <c r="AO141" s="11">
        <v>330967.63270588173</v>
      </c>
      <c r="AP141" s="11">
        <v>100427.5</v>
      </c>
      <c r="AQ141" s="11">
        <v>370090</v>
      </c>
      <c r="AR141" s="11">
        <v>1186940</v>
      </c>
      <c r="AS141" s="11">
        <v>1894140</v>
      </c>
      <c r="AT141" s="11">
        <v>2550000</v>
      </c>
      <c r="AV141" s="12"/>
      <c r="AW141" s="12"/>
    </row>
    <row r="142" spans="1:49" ht="73.5" x14ac:dyDescent="0.25">
      <c r="A142" s="10" t="s">
        <v>354</v>
      </c>
      <c r="B142" s="10" t="s">
        <v>354</v>
      </c>
      <c r="C142" s="28">
        <v>4</v>
      </c>
      <c r="D142" s="36" t="s">
        <v>355</v>
      </c>
      <c r="E142" s="30" t="s">
        <v>356</v>
      </c>
      <c r="F142" s="36" t="s">
        <v>357</v>
      </c>
      <c r="G142" s="30" t="s">
        <v>358</v>
      </c>
      <c r="H142" s="28" t="s">
        <v>359</v>
      </c>
      <c r="I142" s="30" t="s">
        <v>360</v>
      </c>
      <c r="J142" s="31" t="s">
        <v>27</v>
      </c>
      <c r="K142" s="32" t="s">
        <v>101</v>
      </c>
      <c r="L142" s="28" t="s">
        <v>16</v>
      </c>
      <c r="M142" s="26">
        <v>3697500</v>
      </c>
      <c r="N142" s="26">
        <v>0</v>
      </c>
      <c r="O142" s="26">
        <v>3697500</v>
      </c>
      <c r="P142" s="27">
        <v>0</v>
      </c>
      <c r="Q142" s="27">
        <v>0</v>
      </c>
      <c r="R142" s="27">
        <v>0</v>
      </c>
      <c r="S142" s="108">
        <v>0</v>
      </c>
      <c r="T142" s="108">
        <v>0</v>
      </c>
      <c r="U142" s="108">
        <v>0</v>
      </c>
      <c r="V142" s="108">
        <v>0</v>
      </c>
      <c r="W142" s="108">
        <v>0</v>
      </c>
      <c r="X142" s="108">
        <v>0</v>
      </c>
      <c r="Y142" s="108">
        <v>0</v>
      </c>
      <c r="Z142" s="108">
        <v>0</v>
      </c>
      <c r="AA142" s="108">
        <v>0</v>
      </c>
      <c r="AB142" s="108">
        <v>0</v>
      </c>
      <c r="AC142" s="108">
        <v>0</v>
      </c>
      <c r="AD142" s="108">
        <v>0</v>
      </c>
      <c r="AE142" s="27">
        <f t="shared" si="29"/>
        <v>0</v>
      </c>
      <c r="AF142" s="108">
        <v>1226897.72</v>
      </c>
      <c r="AG142" s="108">
        <v>1142863.6399999999</v>
      </c>
      <c r="AH142" s="108">
        <v>1142863.6399999999</v>
      </c>
      <c r="AI142" s="108">
        <v>184875</v>
      </c>
      <c r="AJ142" s="27">
        <f t="shared" si="30"/>
        <v>3697500</v>
      </c>
      <c r="AK142" s="11">
        <v>0</v>
      </c>
      <c r="AL142" s="11">
        <v>1226897.72</v>
      </c>
      <c r="AM142" s="11">
        <v>1142863.6399999999</v>
      </c>
      <c r="AN142" s="11">
        <v>1142863.6399999999</v>
      </c>
      <c r="AO142" s="11">
        <v>184875</v>
      </c>
      <c r="AP142" s="11">
        <v>0</v>
      </c>
      <c r="AQ142" s="11">
        <v>941181.81</v>
      </c>
      <c r="AR142" s="11">
        <v>2084045.4499999997</v>
      </c>
      <c r="AS142" s="11">
        <v>3226909.0899999994</v>
      </c>
      <c r="AT142" s="11">
        <v>3697499.9999999991</v>
      </c>
      <c r="AV142" s="12"/>
      <c r="AW142" s="12"/>
    </row>
    <row r="143" spans="1:49" ht="73.5" x14ac:dyDescent="0.25">
      <c r="A143" s="10" t="s">
        <v>361</v>
      </c>
      <c r="B143" s="10" t="s">
        <v>361</v>
      </c>
      <c r="C143" s="28">
        <v>4</v>
      </c>
      <c r="D143" s="36" t="s">
        <v>355</v>
      </c>
      <c r="E143" s="30" t="s">
        <v>356</v>
      </c>
      <c r="F143" s="36" t="s">
        <v>357</v>
      </c>
      <c r="G143" s="30" t="s">
        <v>358</v>
      </c>
      <c r="H143" s="28" t="s">
        <v>362</v>
      </c>
      <c r="I143" s="30" t="s">
        <v>666</v>
      </c>
      <c r="J143" s="31" t="s">
        <v>27</v>
      </c>
      <c r="K143" s="32" t="s">
        <v>28</v>
      </c>
      <c r="L143" s="28" t="s">
        <v>16</v>
      </c>
      <c r="M143" s="26">
        <v>1479000</v>
      </c>
      <c r="N143" s="26">
        <v>0</v>
      </c>
      <c r="O143" s="26">
        <v>1479000</v>
      </c>
      <c r="P143" s="27">
        <v>0</v>
      </c>
      <c r="Q143" s="27">
        <v>0</v>
      </c>
      <c r="R143" s="27">
        <v>0</v>
      </c>
      <c r="S143" s="108">
        <v>14201.32</v>
      </c>
      <c r="T143" s="108">
        <v>0</v>
      </c>
      <c r="U143" s="108">
        <v>0</v>
      </c>
      <c r="V143" s="108">
        <v>25500</v>
      </c>
      <c r="W143" s="108">
        <v>0</v>
      </c>
      <c r="X143" s="108">
        <v>0</v>
      </c>
      <c r="Y143" s="108">
        <v>52530</v>
      </c>
      <c r="Z143" s="108">
        <v>0</v>
      </c>
      <c r="AA143" s="108">
        <v>0</v>
      </c>
      <c r="AB143" s="108">
        <v>231540</v>
      </c>
      <c r="AC143" s="108">
        <v>0</v>
      </c>
      <c r="AD143" s="108">
        <v>0</v>
      </c>
      <c r="AE143" s="27">
        <f t="shared" si="29"/>
        <v>323771.32</v>
      </c>
      <c r="AF143" s="108">
        <v>710518.72100000002</v>
      </c>
      <c r="AG143" s="108">
        <v>444709.95900000003</v>
      </c>
      <c r="AH143" s="108">
        <v>0</v>
      </c>
      <c r="AI143" s="108">
        <v>0</v>
      </c>
      <c r="AJ143" s="27">
        <f t="shared" si="30"/>
        <v>1479000</v>
      </c>
      <c r="AK143" s="11">
        <v>371895.69076462474</v>
      </c>
      <c r="AL143" s="11">
        <v>816128.03304348479</v>
      </c>
      <c r="AM143" s="11">
        <v>482814.07619189052</v>
      </c>
      <c r="AN143" s="11">
        <v>0</v>
      </c>
      <c r="AO143" s="11">
        <v>0</v>
      </c>
      <c r="AP143" s="11">
        <v>323771.32400000002</v>
      </c>
      <c r="AQ143" s="11">
        <v>718168.39107499993</v>
      </c>
      <c r="AR143" s="11">
        <v>1479000.2999999998</v>
      </c>
      <c r="AS143" s="11">
        <v>1479000.2999999998</v>
      </c>
      <c r="AT143" s="11">
        <v>1479000.2999999998</v>
      </c>
      <c r="AV143" s="12"/>
      <c r="AW143" s="12"/>
    </row>
    <row r="144" spans="1:49" ht="73.5" x14ac:dyDescent="0.25">
      <c r="A144" s="10" t="s">
        <v>363</v>
      </c>
      <c r="B144" s="10" t="s">
        <v>363</v>
      </c>
      <c r="C144" s="28">
        <v>4</v>
      </c>
      <c r="D144" s="36" t="s">
        <v>355</v>
      </c>
      <c r="E144" s="30" t="s">
        <v>356</v>
      </c>
      <c r="F144" s="36" t="s">
        <v>357</v>
      </c>
      <c r="G144" s="30" t="s">
        <v>364</v>
      </c>
      <c r="H144" s="28" t="s">
        <v>365</v>
      </c>
      <c r="I144" s="30" t="s">
        <v>366</v>
      </c>
      <c r="J144" s="31" t="s">
        <v>27</v>
      </c>
      <c r="K144" s="32" t="s">
        <v>28</v>
      </c>
      <c r="L144" s="28" t="s">
        <v>16</v>
      </c>
      <c r="M144" s="26">
        <v>13656301</v>
      </c>
      <c r="N144" s="26">
        <v>0</v>
      </c>
      <c r="O144" s="26">
        <v>13656301</v>
      </c>
      <c r="P144" s="27">
        <v>0</v>
      </c>
      <c r="Q144" s="27">
        <v>0</v>
      </c>
      <c r="R144" s="27">
        <v>1007254.52</v>
      </c>
      <c r="S144" s="108">
        <v>877793.37</v>
      </c>
      <c r="T144" s="108">
        <v>286572.78999999998</v>
      </c>
      <c r="U144" s="108">
        <v>228052.5</v>
      </c>
      <c r="V144" s="108">
        <v>252328.44</v>
      </c>
      <c r="W144" s="108">
        <v>446028.81000000006</v>
      </c>
      <c r="X144" s="108">
        <v>93705.110000000015</v>
      </c>
      <c r="Y144" s="108">
        <v>572642.06000000006</v>
      </c>
      <c r="Z144" s="108">
        <v>406920.64</v>
      </c>
      <c r="AA144" s="108">
        <v>1186070.79</v>
      </c>
      <c r="AB144" s="108">
        <v>506275.79</v>
      </c>
      <c r="AC144" s="108">
        <v>182438.29</v>
      </c>
      <c r="AD144" s="108">
        <v>114356</v>
      </c>
      <c r="AE144" s="27">
        <f t="shared" si="29"/>
        <v>5153184.59</v>
      </c>
      <c r="AF144" s="108">
        <v>5523102.926</v>
      </c>
      <c r="AG144" s="108">
        <v>1379706.0960000001</v>
      </c>
      <c r="AH144" s="108">
        <v>350550.16600000003</v>
      </c>
      <c r="AI144" s="108">
        <v>242502.70199999999</v>
      </c>
      <c r="AJ144" s="27">
        <f t="shared" si="30"/>
        <v>13656300.999999998</v>
      </c>
      <c r="AK144" s="11">
        <v>5153184.59</v>
      </c>
      <c r="AL144" s="11">
        <v>5523102.926</v>
      </c>
      <c r="AM144" s="11">
        <v>1379706.0960000001</v>
      </c>
      <c r="AN144" s="11">
        <v>350550.16600000003</v>
      </c>
      <c r="AO144" s="11">
        <v>242502.70199999999</v>
      </c>
      <c r="AP144" s="11">
        <v>4450950.0385000007</v>
      </c>
      <c r="AQ144" s="11">
        <v>12168874.626499999</v>
      </c>
      <c r="AR144" s="11">
        <v>16958414.425175</v>
      </c>
      <c r="AS144" s="11">
        <v>17548393.221099999</v>
      </c>
      <c r="AT144" s="11">
        <v>17846713.909999996</v>
      </c>
      <c r="AV144" s="12"/>
      <c r="AW144" s="12"/>
    </row>
    <row r="145" spans="1:49" ht="73.5" x14ac:dyDescent="0.25">
      <c r="A145" s="10" t="s">
        <v>367</v>
      </c>
      <c r="B145" s="10" t="s">
        <v>367</v>
      </c>
      <c r="C145" s="28">
        <v>4</v>
      </c>
      <c r="D145" s="36" t="s">
        <v>355</v>
      </c>
      <c r="E145" s="30" t="s">
        <v>356</v>
      </c>
      <c r="F145" s="36" t="s">
        <v>357</v>
      </c>
      <c r="G145" s="30" t="s">
        <v>358</v>
      </c>
      <c r="H145" s="28" t="s">
        <v>368</v>
      </c>
      <c r="I145" s="30" t="s">
        <v>369</v>
      </c>
      <c r="J145" s="31">
        <v>1</v>
      </c>
      <c r="K145" s="39" t="s">
        <v>28</v>
      </c>
      <c r="L145" s="28" t="s">
        <v>16</v>
      </c>
      <c r="M145" s="26">
        <v>21250000</v>
      </c>
      <c r="N145" s="26">
        <v>0</v>
      </c>
      <c r="O145" s="26">
        <v>21250000</v>
      </c>
      <c r="P145" s="27">
        <v>0</v>
      </c>
      <c r="Q145" s="27">
        <v>0</v>
      </c>
      <c r="R145" s="27">
        <v>21133327.09</v>
      </c>
      <c r="S145" s="108">
        <v>0</v>
      </c>
      <c r="T145" s="108">
        <v>0</v>
      </c>
      <c r="U145" s="108">
        <v>0</v>
      </c>
      <c r="V145" s="108">
        <v>116672.91</v>
      </c>
      <c r="W145" s="108">
        <v>0</v>
      </c>
      <c r="X145" s="108">
        <v>0</v>
      </c>
      <c r="Y145" s="108">
        <v>0</v>
      </c>
      <c r="Z145" s="108">
        <v>0</v>
      </c>
      <c r="AA145" s="108">
        <v>0</v>
      </c>
      <c r="AB145" s="108">
        <v>0</v>
      </c>
      <c r="AC145" s="108">
        <v>0</v>
      </c>
      <c r="AD145" s="108">
        <v>0</v>
      </c>
      <c r="AE145" s="27">
        <f t="shared" si="29"/>
        <v>116672.91</v>
      </c>
      <c r="AF145" s="108">
        <v>0</v>
      </c>
      <c r="AG145" s="108">
        <v>0</v>
      </c>
      <c r="AH145" s="108">
        <v>0</v>
      </c>
      <c r="AI145" s="108">
        <v>0</v>
      </c>
      <c r="AJ145" s="27">
        <f t="shared" si="30"/>
        <v>21250000</v>
      </c>
      <c r="AK145" s="11">
        <v>137262.24705882353</v>
      </c>
      <c r="AL145" s="11">
        <v>0</v>
      </c>
      <c r="AM145" s="11">
        <v>0</v>
      </c>
      <c r="AN145" s="11">
        <v>0</v>
      </c>
      <c r="AO145" s="11">
        <v>0</v>
      </c>
      <c r="AP145" s="11">
        <v>21250000</v>
      </c>
      <c r="AQ145" s="11">
        <v>21250000</v>
      </c>
      <c r="AR145" s="11">
        <v>21250000</v>
      </c>
      <c r="AS145" s="11">
        <v>21250000</v>
      </c>
      <c r="AT145" s="11">
        <v>21250000</v>
      </c>
      <c r="AV145" s="12"/>
      <c r="AW145" s="12"/>
    </row>
    <row r="146" spans="1:49" ht="73.5" x14ac:dyDescent="0.25">
      <c r="A146" s="10" t="s">
        <v>370</v>
      </c>
      <c r="B146" s="10" t="s">
        <v>370</v>
      </c>
      <c r="C146" s="28">
        <v>4</v>
      </c>
      <c r="D146" s="36" t="s">
        <v>355</v>
      </c>
      <c r="E146" s="30" t="s">
        <v>356</v>
      </c>
      <c r="F146" s="36" t="s">
        <v>357</v>
      </c>
      <c r="G146" s="30" t="s">
        <v>358</v>
      </c>
      <c r="H146" s="28" t="s">
        <v>368</v>
      </c>
      <c r="I146" s="30" t="s">
        <v>369</v>
      </c>
      <c r="J146" s="31">
        <v>2</v>
      </c>
      <c r="K146" s="39" t="s">
        <v>28</v>
      </c>
      <c r="L146" s="28" t="s">
        <v>16</v>
      </c>
      <c r="M146" s="26">
        <v>43781634</v>
      </c>
      <c r="N146" s="26">
        <v>0</v>
      </c>
      <c r="O146" s="26">
        <v>43781634</v>
      </c>
      <c r="P146" s="27">
        <v>0</v>
      </c>
      <c r="Q146" s="27">
        <v>0</v>
      </c>
      <c r="R146" s="27">
        <v>1751532.47</v>
      </c>
      <c r="S146" s="108">
        <v>1500000</v>
      </c>
      <c r="T146" s="108">
        <v>238517.53</v>
      </c>
      <c r="U146" s="108">
        <v>0</v>
      </c>
      <c r="V146" s="108">
        <v>0</v>
      </c>
      <c r="W146" s="108">
        <v>0</v>
      </c>
      <c r="X146" s="108">
        <v>0</v>
      </c>
      <c r="Y146" s="108">
        <v>0</v>
      </c>
      <c r="Z146" s="108">
        <v>610929</v>
      </c>
      <c r="AA146" s="108">
        <v>11384490.199999999</v>
      </c>
      <c r="AB146" s="108">
        <v>0</v>
      </c>
      <c r="AC146" s="108">
        <v>0</v>
      </c>
      <c r="AD146" s="108">
        <v>250000</v>
      </c>
      <c r="AE146" s="27">
        <f t="shared" si="29"/>
        <v>13983936.73</v>
      </c>
      <c r="AF146" s="108">
        <v>16411674.6</v>
      </c>
      <c r="AG146" s="108">
        <v>7756326.7999999998</v>
      </c>
      <c r="AH146" s="108">
        <v>3878163.4</v>
      </c>
      <c r="AI146" s="108">
        <v>0</v>
      </c>
      <c r="AJ146" s="27">
        <f t="shared" si="30"/>
        <v>43781634</v>
      </c>
      <c r="AK146" s="11">
        <v>13983936.73</v>
      </c>
      <c r="AL146" s="11">
        <v>16411674.6</v>
      </c>
      <c r="AM146" s="11">
        <v>7756326.7999999998</v>
      </c>
      <c r="AN146" s="11">
        <v>3878163.4</v>
      </c>
      <c r="AO146" s="11">
        <v>0</v>
      </c>
      <c r="AP146" s="11">
        <v>2864509.554</v>
      </c>
      <c r="AQ146" s="11">
        <v>33334534.299000002</v>
      </c>
      <c r="AR146" s="11">
        <v>47912425.403499998</v>
      </c>
      <c r="AS146" s="11">
        <v>51790588.803499997</v>
      </c>
      <c r="AT146" s="11">
        <v>51790588.803499997</v>
      </c>
      <c r="AV146" s="12"/>
      <c r="AW146" s="12"/>
    </row>
    <row r="147" spans="1:49" ht="73.5" x14ac:dyDescent="0.25">
      <c r="A147" s="10" t="s">
        <v>371</v>
      </c>
      <c r="B147" s="10" t="s">
        <v>371</v>
      </c>
      <c r="C147" s="28">
        <v>4</v>
      </c>
      <c r="D147" s="36" t="s">
        <v>355</v>
      </c>
      <c r="E147" s="30" t="s">
        <v>356</v>
      </c>
      <c r="F147" s="36" t="s">
        <v>357</v>
      </c>
      <c r="G147" s="30" t="s">
        <v>358</v>
      </c>
      <c r="H147" s="28" t="s">
        <v>368</v>
      </c>
      <c r="I147" s="30" t="s">
        <v>369</v>
      </c>
      <c r="J147" s="31">
        <v>3</v>
      </c>
      <c r="K147" s="39" t="s">
        <v>28</v>
      </c>
      <c r="L147" s="28" t="s">
        <v>16</v>
      </c>
      <c r="M147" s="26">
        <v>4517240</v>
      </c>
      <c r="N147" s="26">
        <v>0</v>
      </c>
      <c r="O147" s="26">
        <v>4517240</v>
      </c>
      <c r="P147" s="27">
        <v>0</v>
      </c>
      <c r="Q147" s="27">
        <v>0</v>
      </c>
      <c r="R147" s="27">
        <v>0</v>
      </c>
      <c r="S147" s="108">
        <v>0</v>
      </c>
      <c r="T147" s="108">
        <v>0</v>
      </c>
      <c r="U147" s="108">
        <v>0</v>
      </c>
      <c r="V147" s="108">
        <v>0</v>
      </c>
      <c r="W147" s="108">
        <v>0</v>
      </c>
      <c r="X147" s="108">
        <v>0</v>
      </c>
      <c r="Y147" s="108">
        <v>0</v>
      </c>
      <c r="Z147" s="108">
        <v>0</v>
      </c>
      <c r="AA147" s="108">
        <v>0</v>
      </c>
      <c r="AB147" s="108">
        <v>0</v>
      </c>
      <c r="AC147" s="108">
        <v>0</v>
      </c>
      <c r="AD147" s="108">
        <v>135000</v>
      </c>
      <c r="AE147" s="27">
        <f t="shared" si="29"/>
        <v>135000</v>
      </c>
      <c r="AF147" s="108">
        <v>994310</v>
      </c>
      <c r="AG147" s="108">
        <v>1468102</v>
      </c>
      <c r="AH147" s="108">
        <v>1468102</v>
      </c>
      <c r="AI147" s="108">
        <v>451726</v>
      </c>
      <c r="AJ147" s="27">
        <f t="shared" si="30"/>
        <v>4517240</v>
      </c>
      <c r="AK147" s="11">
        <v>135000</v>
      </c>
      <c r="AL147" s="11">
        <v>994310</v>
      </c>
      <c r="AM147" s="11">
        <v>1468102</v>
      </c>
      <c r="AN147" s="11">
        <v>1468102</v>
      </c>
      <c r="AO147" s="11">
        <v>451726</v>
      </c>
      <c r="AP147" s="11">
        <v>0</v>
      </c>
      <c r="AQ147" s="11">
        <v>135000</v>
      </c>
      <c r="AR147" s="11">
        <v>1863361</v>
      </c>
      <c r="AS147" s="11">
        <v>3331463</v>
      </c>
      <c r="AT147" s="11">
        <v>4517240</v>
      </c>
      <c r="AV147" s="12"/>
      <c r="AW147" s="12"/>
    </row>
    <row r="148" spans="1:49" ht="73.5" x14ac:dyDescent="0.25">
      <c r="A148" s="10" t="s">
        <v>372</v>
      </c>
      <c r="B148" s="10" t="s">
        <v>372</v>
      </c>
      <c r="C148" s="28">
        <v>4</v>
      </c>
      <c r="D148" s="36" t="s">
        <v>355</v>
      </c>
      <c r="E148" s="30" t="s">
        <v>356</v>
      </c>
      <c r="F148" s="36" t="s">
        <v>357</v>
      </c>
      <c r="G148" s="30" t="s">
        <v>358</v>
      </c>
      <c r="H148" s="28" t="s">
        <v>373</v>
      </c>
      <c r="I148" s="30" t="s">
        <v>374</v>
      </c>
      <c r="J148" s="31">
        <v>1</v>
      </c>
      <c r="K148" s="39" t="s">
        <v>28</v>
      </c>
      <c r="L148" s="28" t="s">
        <v>16</v>
      </c>
      <c r="M148" s="26">
        <v>21644414</v>
      </c>
      <c r="N148" s="26">
        <v>0</v>
      </c>
      <c r="O148" s="26">
        <v>21644414</v>
      </c>
      <c r="P148" s="27">
        <v>0</v>
      </c>
      <c r="Q148" s="27">
        <v>0</v>
      </c>
      <c r="R148" s="27">
        <v>2129959.87</v>
      </c>
      <c r="S148" s="108">
        <v>0</v>
      </c>
      <c r="T148" s="108">
        <v>0</v>
      </c>
      <c r="U148" s="108">
        <v>0</v>
      </c>
      <c r="V148" s="108">
        <v>0</v>
      </c>
      <c r="W148" s="108">
        <v>0</v>
      </c>
      <c r="X148" s="108">
        <v>1349207.17</v>
      </c>
      <c r="Y148" s="108">
        <v>0</v>
      </c>
      <c r="Z148" s="108">
        <v>0</v>
      </c>
      <c r="AA148" s="108">
        <v>0</v>
      </c>
      <c r="AB148" s="108">
        <v>0</v>
      </c>
      <c r="AC148" s="108">
        <v>1802539.25</v>
      </c>
      <c r="AD148" s="108">
        <v>0</v>
      </c>
      <c r="AE148" s="27">
        <f t="shared" si="29"/>
        <v>3151746.42</v>
      </c>
      <c r="AF148" s="108">
        <v>3828279.43</v>
      </c>
      <c r="AG148" s="108">
        <v>5427652.4590000007</v>
      </c>
      <c r="AH148" s="108">
        <v>4632034.199000001</v>
      </c>
      <c r="AI148" s="108">
        <v>2474741.6220000004</v>
      </c>
      <c r="AJ148" s="27">
        <f t="shared" si="30"/>
        <v>21644414.000000004</v>
      </c>
      <c r="AK148" s="11">
        <v>3722844.6453578961</v>
      </c>
      <c r="AL148" s="11">
        <v>4521965.8175765546</v>
      </c>
      <c r="AM148" s="11">
        <v>6411146.1396858729</v>
      </c>
      <c r="AN148" s="11">
        <v>4906465.1073796786</v>
      </c>
      <c r="AO148" s="11">
        <v>0</v>
      </c>
      <c r="AP148" s="11">
        <v>4547545.9594999999</v>
      </c>
      <c r="AQ148" s="11">
        <v>10033830.941500001</v>
      </c>
      <c r="AR148" s="11">
        <v>14651896.300999999</v>
      </c>
      <c r="AS148" s="11">
        <v>20406496.481999997</v>
      </c>
      <c r="AT148" s="11">
        <v>22717666.099999998</v>
      </c>
      <c r="AV148" s="12"/>
      <c r="AW148" s="12"/>
    </row>
    <row r="149" spans="1:49" ht="73.5" x14ac:dyDescent="0.25">
      <c r="A149" s="10" t="s">
        <v>375</v>
      </c>
      <c r="B149" s="10" t="s">
        <v>375</v>
      </c>
      <c r="C149" s="28">
        <v>4</v>
      </c>
      <c r="D149" s="36" t="s">
        <v>355</v>
      </c>
      <c r="E149" s="30" t="s">
        <v>356</v>
      </c>
      <c r="F149" s="36" t="s">
        <v>357</v>
      </c>
      <c r="G149" s="30" t="s">
        <v>358</v>
      </c>
      <c r="H149" s="28" t="s">
        <v>373</v>
      </c>
      <c r="I149" s="30" t="s">
        <v>374</v>
      </c>
      <c r="J149" s="31">
        <v>2</v>
      </c>
      <c r="K149" s="39" t="s">
        <v>28</v>
      </c>
      <c r="L149" s="28" t="s">
        <v>16</v>
      </c>
      <c r="M149" s="26">
        <v>6228621</v>
      </c>
      <c r="N149" s="26">
        <v>0</v>
      </c>
      <c r="O149" s="26">
        <v>6228621</v>
      </c>
      <c r="P149" s="27">
        <v>0</v>
      </c>
      <c r="Q149" s="27">
        <v>0</v>
      </c>
      <c r="R149" s="27">
        <v>831486.19</v>
      </c>
      <c r="S149" s="108">
        <v>0</v>
      </c>
      <c r="T149" s="108">
        <v>0</v>
      </c>
      <c r="U149" s="108">
        <v>22459.96</v>
      </c>
      <c r="V149" s="108">
        <v>0</v>
      </c>
      <c r="W149" s="108">
        <v>0</v>
      </c>
      <c r="X149" s="108">
        <v>0</v>
      </c>
      <c r="Y149" s="108">
        <v>0</v>
      </c>
      <c r="Z149" s="108">
        <v>0</v>
      </c>
      <c r="AA149" s="108">
        <v>278936.77</v>
      </c>
      <c r="AB149" s="108">
        <v>0</v>
      </c>
      <c r="AC149" s="108">
        <v>0</v>
      </c>
      <c r="AD149" s="108">
        <v>0</v>
      </c>
      <c r="AE149" s="27">
        <f t="shared" si="29"/>
        <v>301396.73000000004</v>
      </c>
      <c r="AF149" s="108">
        <v>1260550.094</v>
      </c>
      <c r="AG149" s="108">
        <v>1685655.3810000001</v>
      </c>
      <c r="AH149" s="108">
        <v>1381763.149</v>
      </c>
      <c r="AI149" s="108">
        <v>767769.45600000012</v>
      </c>
      <c r="AJ149" s="27">
        <f t="shared" si="30"/>
        <v>6228621</v>
      </c>
      <c r="AK149" s="11">
        <v>407812.31465627789</v>
      </c>
      <c r="AL149" s="11">
        <v>1705618.543287874</v>
      </c>
      <c r="AM149" s="11">
        <v>2280817.7867039898</v>
      </c>
      <c r="AN149" s="11">
        <v>1869628.8712237764</v>
      </c>
      <c r="AO149" s="11">
        <v>1038849.4890895177</v>
      </c>
      <c r="AP149" s="11">
        <v>1386121.0354999998</v>
      </c>
      <c r="AQ149" s="11">
        <v>2908093.5981000001</v>
      </c>
      <c r="AR149" s="11">
        <v>4826292.7154999999</v>
      </c>
      <c r="AS149" s="11">
        <v>6395852.0435999995</v>
      </c>
      <c r="AT149" s="11">
        <v>7958371.4999999991</v>
      </c>
      <c r="AV149" s="12"/>
      <c r="AW149" s="12"/>
    </row>
    <row r="150" spans="1:49" ht="73.5" x14ac:dyDescent="0.25">
      <c r="A150" s="10" t="s">
        <v>376</v>
      </c>
      <c r="B150" s="10" t="s">
        <v>376</v>
      </c>
      <c r="C150" s="28">
        <v>4</v>
      </c>
      <c r="D150" s="36" t="s">
        <v>355</v>
      </c>
      <c r="E150" s="30" t="s">
        <v>356</v>
      </c>
      <c r="F150" s="36" t="s">
        <v>357</v>
      </c>
      <c r="G150" s="30" t="s">
        <v>358</v>
      </c>
      <c r="H150" s="28" t="s">
        <v>373</v>
      </c>
      <c r="I150" s="30" t="s">
        <v>374</v>
      </c>
      <c r="J150" s="31">
        <v>3</v>
      </c>
      <c r="K150" s="39" t="s">
        <v>28</v>
      </c>
      <c r="L150" s="28" t="s">
        <v>16</v>
      </c>
      <c r="M150" s="26">
        <v>7646510</v>
      </c>
      <c r="N150" s="26">
        <v>0</v>
      </c>
      <c r="O150" s="26">
        <v>7646510</v>
      </c>
      <c r="P150" s="27">
        <v>0</v>
      </c>
      <c r="Q150" s="27">
        <v>0</v>
      </c>
      <c r="R150" s="27">
        <v>0</v>
      </c>
      <c r="S150" s="108">
        <v>0</v>
      </c>
      <c r="T150" s="108">
        <v>0</v>
      </c>
      <c r="U150" s="108">
        <v>59223.94</v>
      </c>
      <c r="V150" s="108">
        <v>0</v>
      </c>
      <c r="W150" s="108">
        <v>0</v>
      </c>
      <c r="X150" s="108">
        <v>0</v>
      </c>
      <c r="Y150" s="108">
        <v>0</v>
      </c>
      <c r="Z150" s="108">
        <v>0</v>
      </c>
      <c r="AA150" s="108">
        <v>0</v>
      </c>
      <c r="AB150" s="108">
        <v>276647.96999999997</v>
      </c>
      <c r="AC150" s="108">
        <v>0</v>
      </c>
      <c r="AD150" s="108">
        <v>0</v>
      </c>
      <c r="AE150" s="27">
        <f t="shared" si="29"/>
        <v>335871.91</v>
      </c>
      <c r="AF150" s="108">
        <v>3295158.8670000001</v>
      </c>
      <c r="AG150" s="108">
        <v>3240692.537</v>
      </c>
      <c r="AH150" s="108">
        <v>774786.6860000001</v>
      </c>
      <c r="AI150" s="108">
        <v>0</v>
      </c>
      <c r="AJ150" s="27">
        <f t="shared" si="30"/>
        <v>7646510</v>
      </c>
      <c r="AK150" s="11">
        <v>395143.46228664444</v>
      </c>
      <c r="AL150" s="11">
        <v>3876657.8708261633</v>
      </c>
      <c r="AM150" s="11">
        <v>3812579.8292470179</v>
      </c>
      <c r="AN150" s="11">
        <v>738674.31764017418</v>
      </c>
      <c r="AO150" s="11">
        <v>0</v>
      </c>
      <c r="AP150" s="11">
        <v>335871.90700000001</v>
      </c>
      <c r="AQ150" s="11">
        <v>3631030.8347000005</v>
      </c>
      <c r="AR150" s="11">
        <v>6871723.4284000006</v>
      </c>
      <c r="AS150" s="11">
        <v>7646510.75</v>
      </c>
      <c r="AT150" s="11">
        <v>7646510.75</v>
      </c>
      <c r="AV150" s="12"/>
      <c r="AW150" s="12"/>
    </row>
    <row r="151" spans="1:49" ht="73.5" x14ac:dyDescent="0.25">
      <c r="A151" s="10" t="s">
        <v>377</v>
      </c>
      <c r="B151" s="10" t="s">
        <v>377</v>
      </c>
      <c r="C151" s="28">
        <v>4</v>
      </c>
      <c r="D151" s="36" t="s">
        <v>355</v>
      </c>
      <c r="E151" s="30" t="s">
        <v>356</v>
      </c>
      <c r="F151" s="36" t="s">
        <v>357</v>
      </c>
      <c r="G151" s="30" t="s">
        <v>358</v>
      </c>
      <c r="H151" s="28" t="s">
        <v>373</v>
      </c>
      <c r="I151" s="30" t="s">
        <v>374</v>
      </c>
      <c r="J151" s="31">
        <v>4</v>
      </c>
      <c r="K151" s="39" t="s">
        <v>28</v>
      </c>
      <c r="L151" s="28" t="s">
        <v>16</v>
      </c>
      <c r="M151" s="26">
        <v>3885739</v>
      </c>
      <c r="N151" s="42">
        <v>0</v>
      </c>
      <c r="O151" s="26">
        <v>3885739</v>
      </c>
      <c r="P151" s="27">
        <v>0</v>
      </c>
      <c r="Q151" s="27">
        <v>983345.53</v>
      </c>
      <c r="R151" s="27">
        <f>1581746.44+765975.8</f>
        <v>2347722.2400000002</v>
      </c>
      <c r="S151" s="108">
        <v>50535.65</v>
      </c>
      <c r="T151" s="108">
        <v>0</v>
      </c>
      <c r="U151" s="108">
        <v>0</v>
      </c>
      <c r="V151" s="108">
        <v>0</v>
      </c>
      <c r="W151" s="108">
        <v>54958.570000000102</v>
      </c>
      <c r="X151" s="108">
        <v>0</v>
      </c>
      <c r="Y151" s="108">
        <v>0</v>
      </c>
      <c r="Z151" s="108">
        <v>0</v>
      </c>
      <c r="AA151" s="108">
        <v>0</v>
      </c>
      <c r="AB151" s="108">
        <v>0</v>
      </c>
      <c r="AC151" s="108">
        <v>0</v>
      </c>
      <c r="AD151" s="108">
        <v>0</v>
      </c>
      <c r="AE151" s="27">
        <f t="shared" si="29"/>
        <v>105494.2200000001</v>
      </c>
      <c r="AF151" s="108">
        <v>290040.78000000003</v>
      </c>
      <c r="AG151" s="108">
        <v>0</v>
      </c>
      <c r="AH151" s="108">
        <v>0</v>
      </c>
      <c r="AI151" s="108">
        <v>0</v>
      </c>
      <c r="AJ151" s="27">
        <f t="shared" si="30"/>
        <v>3726602.7700000005</v>
      </c>
      <c r="AK151" s="11">
        <v>261154.58245029347</v>
      </c>
      <c r="AL151" s="11">
        <v>718005.96084275865</v>
      </c>
      <c r="AM151" s="11">
        <v>0</v>
      </c>
      <c r="AN151" s="11">
        <v>0</v>
      </c>
      <c r="AO151" s="11">
        <v>0</v>
      </c>
      <c r="AP151" s="11">
        <v>7220115.925499999</v>
      </c>
      <c r="AQ151" s="11">
        <v>8068631.7574999984</v>
      </c>
      <c r="AR151" s="11">
        <v>8068631.7574999984</v>
      </c>
      <c r="AS151" s="11">
        <v>8068631.7574999984</v>
      </c>
      <c r="AT151" s="11">
        <v>12432420.7575</v>
      </c>
      <c r="AV151" s="12"/>
      <c r="AW151" s="12"/>
    </row>
    <row r="152" spans="1:49" ht="73.5" x14ac:dyDescent="0.25">
      <c r="A152" s="10" t="s">
        <v>378</v>
      </c>
      <c r="B152" s="10" t="s">
        <v>378</v>
      </c>
      <c r="C152" s="28">
        <v>4</v>
      </c>
      <c r="D152" s="36" t="s">
        <v>355</v>
      </c>
      <c r="E152" s="30" t="s">
        <v>356</v>
      </c>
      <c r="F152" s="36" t="s">
        <v>357</v>
      </c>
      <c r="G152" s="30" t="s">
        <v>358</v>
      </c>
      <c r="H152" s="37" t="s">
        <v>379</v>
      </c>
      <c r="I152" s="30" t="s">
        <v>380</v>
      </c>
      <c r="J152" s="31" t="s">
        <v>27</v>
      </c>
      <c r="K152" s="35" t="s">
        <v>97</v>
      </c>
      <c r="L152" s="28" t="s">
        <v>16</v>
      </c>
      <c r="M152" s="26">
        <v>38795105</v>
      </c>
      <c r="N152" s="26">
        <v>0</v>
      </c>
      <c r="O152" s="26">
        <v>38795105</v>
      </c>
      <c r="P152" s="27">
        <v>0</v>
      </c>
      <c r="Q152" s="27">
        <v>489734.09</v>
      </c>
      <c r="R152" s="27">
        <v>10131964.98</v>
      </c>
      <c r="S152" s="108">
        <v>2185816.31</v>
      </c>
      <c r="T152" s="108">
        <v>520679.22</v>
      </c>
      <c r="U152" s="108">
        <v>2659614.67</v>
      </c>
      <c r="V152" s="108">
        <v>1770045.3599999996</v>
      </c>
      <c r="W152" s="108">
        <v>0</v>
      </c>
      <c r="X152" s="108">
        <v>1620000</v>
      </c>
      <c r="Y152" s="108">
        <v>979624.35</v>
      </c>
      <c r="Z152" s="108">
        <v>28997.33</v>
      </c>
      <c r="AA152" s="108">
        <v>1103660.45</v>
      </c>
      <c r="AB152" s="108">
        <v>2122426.21</v>
      </c>
      <c r="AC152" s="108">
        <v>485675</v>
      </c>
      <c r="AD152" s="108">
        <v>0</v>
      </c>
      <c r="AE152" s="27">
        <f t="shared" si="29"/>
        <v>13476538.899999999</v>
      </c>
      <c r="AF152" s="108">
        <v>11009377.680000002</v>
      </c>
      <c r="AG152" s="108">
        <v>2619789.0099999998</v>
      </c>
      <c r="AH152" s="108">
        <v>605601.18999999994</v>
      </c>
      <c r="AI152" s="108">
        <v>462099.15</v>
      </c>
      <c r="AJ152" s="27">
        <f t="shared" si="30"/>
        <v>38795104.999999993</v>
      </c>
      <c r="AK152" s="11">
        <v>13476538.899999999</v>
      </c>
      <c r="AL152" s="11">
        <v>11009377.680000002</v>
      </c>
      <c r="AM152" s="11">
        <v>2619789.0099999998</v>
      </c>
      <c r="AN152" s="11">
        <v>605601.18999999994</v>
      </c>
      <c r="AO152" s="11">
        <v>462099.15</v>
      </c>
      <c r="AP152" s="11">
        <v>20561578.5995</v>
      </c>
      <c r="AQ152" s="11">
        <v>45930146.836949997</v>
      </c>
      <c r="AR152" s="11">
        <v>58491913.261699997</v>
      </c>
      <c r="AS152" s="11">
        <v>61777514.041399993</v>
      </c>
      <c r="AT152" s="11">
        <v>62378832.485999994</v>
      </c>
      <c r="AV152" s="12"/>
      <c r="AW152" s="12"/>
    </row>
    <row r="153" spans="1:49" ht="73.5" x14ac:dyDescent="0.25">
      <c r="A153" s="10" t="s">
        <v>381</v>
      </c>
      <c r="B153" s="10" t="s">
        <v>381</v>
      </c>
      <c r="C153" s="28">
        <v>4</v>
      </c>
      <c r="D153" s="36" t="s">
        <v>355</v>
      </c>
      <c r="E153" s="30" t="s">
        <v>356</v>
      </c>
      <c r="F153" s="36" t="s">
        <v>357</v>
      </c>
      <c r="G153" s="30" t="s">
        <v>358</v>
      </c>
      <c r="H153" s="37" t="s">
        <v>382</v>
      </c>
      <c r="I153" s="30" t="s">
        <v>383</v>
      </c>
      <c r="J153" s="31">
        <v>1</v>
      </c>
      <c r="K153" s="39" t="s">
        <v>28</v>
      </c>
      <c r="L153" s="28" t="s">
        <v>16</v>
      </c>
      <c r="M153" s="26">
        <v>1469563</v>
      </c>
      <c r="N153" s="26">
        <v>0</v>
      </c>
      <c r="O153" s="26">
        <v>1469563</v>
      </c>
      <c r="P153" s="27">
        <v>0</v>
      </c>
      <c r="Q153" s="27">
        <v>0</v>
      </c>
      <c r="R153" s="27">
        <v>1460625.27</v>
      </c>
      <c r="S153" s="108">
        <v>0</v>
      </c>
      <c r="T153" s="108">
        <v>0</v>
      </c>
      <c r="U153" s="108">
        <v>0</v>
      </c>
      <c r="V153" s="108">
        <v>0</v>
      </c>
      <c r="W153" s="108">
        <v>0</v>
      </c>
      <c r="X153" s="108">
        <v>0</v>
      </c>
      <c r="Y153" s="108">
        <v>0</v>
      </c>
      <c r="Z153" s="108">
        <v>0</v>
      </c>
      <c r="AA153" s="108">
        <v>0</v>
      </c>
      <c r="AB153" s="108">
        <v>0</v>
      </c>
      <c r="AC153" s="108">
        <v>0</v>
      </c>
      <c r="AD153" s="108">
        <v>0</v>
      </c>
      <c r="AE153" s="27">
        <f t="shared" si="29"/>
        <v>0</v>
      </c>
      <c r="AF153" s="108">
        <v>0</v>
      </c>
      <c r="AG153" s="108">
        <v>0</v>
      </c>
      <c r="AH153" s="108">
        <v>0</v>
      </c>
      <c r="AI153" s="108">
        <v>8937.73</v>
      </c>
      <c r="AJ153" s="27">
        <f t="shared" si="30"/>
        <v>1469563</v>
      </c>
      <c r="AK153" s="11">
        <v>0</v>
      </c>
      <c r="AL153" s="11">
        <v>0</v>
      </c>
      <c r="AM153" s="11">
        <v>0</v>
      </c>
      <c r="AN153" s="11">
        <v>0</v>
      </c>
      <c r="AO153" s="11">
        <v>0.35294118267484009</v>
      </c>
      <c r="AP153" s="11">
        <v>1460625.2694999999</v>
      </c>
      <c r="AQ153" s="11">
        <v>1460625.2694999999</v>
      </c>
      <c r="AR153" s="11">
        <v>1460625.2694999999</v>
      </c>
      <c r="AS153" s="11">
        <v>1460625.2694999999</v>
      </c>
      <c r="AT153" s="11">
        <v>1469562.9994999999</v>
      </c>
      <c r="AV153" s="12"/>
      <c r="AW153" s="12"/>
    </row>
    <row r="154" spans="1:49" ht="73.5" x14ac:dyDescent="0.25">
      <c r="A154" s="10" t="s">
        <v>384</v>
      </c>
      <c r="B154" s="10" t="s">
        <v>384</v>
      </c>
      <c r="C154" s="28">
        <v>4</v>
      </c>
      <c r="D154" s="36" t="s">
        <v>355</v>
      </c>
      <c r="E154" s="30" t="s">
        <v>356</v>
      </c>
      <c r="F154" s="36" t="s">
        <v>357</v>
      </c>
      <c r="G154" s="30" t="s">
        <v>358</v>
      </c>
      <c r="H154" s="37" t="s">
        <v>382</v>
      </c>
      <c r="I154" s="30" t="s">
        <v>383</v>
      </c>
      <c r="J154" s="31">
        <v>2</v>
      </c>
      <c r="K154" s="39" t="s">
        <v>28</v>
      </c>
      <c r="L154" s="28" t="s">
        <v>16</v>
      </c>
      <c r="M154" s="26">
        <v>26656937</v>
      </c>
      <c r="N154" s="26">
        <v>0</v>
      </c>
      <c r="O154" s="26">
        <v>26656937</v>
      </c>
      <c r="P154" s="27">
        <v>0</v>
      </c>
      <c r="Q154" s="27">
        <v>0</v>
      </c>
      <c r="R154" s="27">
        <v>1193433.1099999999</v>
      </c>
      <c r="S154" s="108">
        <v>10131.1</v>
      </c>
      <c r="T154" s="108">
        <v>44353.5</v>
      </c>
      <c r="U154" s="108">
        <v>476781.05000000005</v>
      </c>
      <c r="V154" s="108">
        <v>92031.76999999999</v>
      </c>
      <c r="W154" s="108">
        <v>460546.36</v>
      </c>
      <c r="X154" s="108">
        <v>59691.62</v>
      </c>
      <c r="Y154" s="108">
        <v>117188.05</v>
      </c>
      <c r="Z154" s="108">
        <v>838564.12</v>
      </c>
      <c r="AA154" s="108">
        <v>1596329.08</v>
      </c>
      <c r="AB154" s="108">
        <v>597606.12</v>
      </c>
      <c r="AC154" s="108">
        <v>332753.84000000003</v>
      </c>
      <c r="AD154" s="108">
        <v>0</v>
      </c>
      <c r="AE154" s="27">
        <f t="shared" si="29"/>
        <v>4625976.6100000003</v>
      </c>
      <c r="AF154" s="108">
        <v>7709057.5499999989</v>
      </c>
      <c r="AG154" s="108">
        <v>7483351.8379999995</v>
      </c>
      <c r="AH154" s="108">
        <v>5645117.892</v>
      </c>
      <c r="AI154" s="108">
        <v>0</v>
      </c>
      <c r="AJ154" s="27">
        <f t="shared" si="30"/>
        <v>26656937</v>
      </c>
      <c r="AK154" s="11">
        <v>5442325.535818344</v>
      </c>
      <c r="AL154" s="11">
        <v>9069479.6577145234</v>
      </c>
      <c r="AM154" s="11">
        <v>8803943.5204711352</v>
      </c>
      <c r="AN154" s="11">
        <v>6631448.9759959914</v>
      </c>
      <c r="AO154" s="11">
        <v>0</v>
      </c>
      <c r="AP154" s="11">
        <v>3110729.6914999997</v>
      </c>
      <c r="AQ154" s="11">
        <v>9622402.8328499999</v>
      </c>
      <c r="AR154" s="11">
        <v>17263636.032499999</v>
      </c>
      <c r="AS154" s="11">
        <v>26656937.199999999</v>
      </c>
      <c r="AT154" s="11">
        <v>26656937.199999999</v>
      </c>
      <c r="AV154" s="12"/>
      <c r="AW154" s="12"/>
    </row>
    <row r="155" spans="1:49" ht="73.5" x14ac:dyDescent="0.25">
      <c r="A155" s="10" t="s">
        <v>385</v>
      </c>
      <c r="B155" s="10" t="s">
        <v>385</v>
      </c>
      <c r="C155" s="28">
        <v>4</v>
      </c>
      <c r="D155" s="36" t="s">
        <v>355</v>
      </c>
      <c r="E155" s="30" t="s">
        <v>356</v>
      </c>
      <c r="F155" s="36" t="s">
        <v>357</v>
      </c>
      <c r="G155" s="30" t="s">
        <v>358</v>
      </c>
      <c r="H155" s="37" t="s">
        <v>382</v>
      </c>
      <c r="I155" s="30" t="s">
        <v>383</v>
      </c>
      <c r="J155" s="31">
        <v>3</v>
      </c>
      <c r="K155" s="39" t="s">
        <v>28</v>
      </c>
      <c r="L155" s="28" t="s">
        <v>16</v>
      </c>
      <c r="M155" s="26">
        <v>1780892</v>
      </c>
      <c r="N155" s="26">
        <v>0</v>
      </c>
      <c r="O155" s="26">
        <v>1780892</v>
      </c>
      <c r="P155" s="27">
        <v>0</v>
      </c>
      <c r="Q155" s="27">
        <v>0</v>
      </c>
      <c r="R155" s="27">
        <v>2269.11</v>
      </c>
      <c r="S155" s="108">
        <v>0</v>
      </c>
      <c r="T155" s="108">
        <v>0</v>
      </c>
      <c r="U155" s="108">
        <v>217472.5</v>
      </c>
      <c r="V155" s="108">
        <v>0</v>
      </c>
      <c r="W155" s="108">
        <v>0</v>
      </c>
      <c r="X155" s="108">
        <v>0</v>
      </c>
      <c r="Y155" s="108">
        <v>0</v>
      </c>
      <c r="Z155" s="108">
        <v>0</v>
      </c>
      <c r="AA155" s="108">
        <v>0</v>
      </c>
      <c r="AB155" s="108">
        <v>244247.5</v>
      </c>
      <c r="AC155" s="108">
        <v>0</v>
      </c>
      <c r="AD155" s="108">
        <v>0</v>
      </c>
      <c r="AE155" s="27">
        <f t="shared" si="29"/>
        <v>461720</v>
      </c>
      <c r="AF155" s="108">
        <v>760177.94799999997</v>
      </c>
      <c r="AG155" s="108">
        <v>463094.28199999995</v>
      </c>
      <c r="AH155" s="108">
        <v>93630.66</v>
      </c>
      <c r="AI155" s="108">
        <v>0</v>
      </c>
      <c r="AJ155" s="27">
        <f t="shared" si="30"/>
        <v>1780891.9999999998</v>
      </c>
      <c r="AK155" s="11">
        <v>543200.24401255103</v>
      </c>
      <c r="AL155" s="11">
        <v>894327.39939045382</v>
      </c>
      <c r="AM155" s="11">
        <v>544817.04709178093</v>
      </c>
      <c r="AN155" s="11">
        <v>110153.76712955082</v>
      </c>
      <c r="AO155" s="11">
        <v>0</v>
      </c>
      <c r="AP155" s="11">
        <v>249900</v>
      </c>
      <c r="AQ155" s="11">
        <v>916651.58549999993</v>
      </c>
      <c r="AR155" s="11">
        <v>1593631.6199999999</v>
      </c>
      <c r="AS155" s="11">
        <v>1780892.9499999997</v>
      </c>
      <c r="AT155" s="11">
        <v>1780892.9499999997</v>
      </c>
      <c r="AV155" s="12"/>
      <c r="AW155" s="12"/>
    </row>
    <row r="156" spans="1:49" ht="94.5" x14ac:dyDescent="0.25">
      <c r="A156" s="10" t="s">
        <v>386</v>
      </c>
      <c r="B156" s="10" t="s">
        <v>386</v>
      </c>
      <c r="C156" s="28">
        <v>4</v>
      </c>
      <c r="D156" s="36" t="s">
        <v>355</v>
      </c>
      <c r="E156" s="30" t="s">
        <v>356</v>
      </c>
      <c r="F156" s="36" t="s">
        <v>387</v>
      </c>
      <c r="G156" s="30" t="s">
        <v>388</v>
      </c>
      <c r="H156" s="28" t="s">
        <v>389</v>
      </c>
      <c r="I156" s="30" t="s">
        <v>390</v>
      </c>
      <c r="J156" s="31" t="s">
        <v>27</v>
      </c>
      <c r="K156" s="39" t="s">
        <v>28</v>
      </c>
      <c r="L156" s="28" t="s">
        <v>15</v>
      </c>
      <c r="M156" s="26">
        <v>28908160</v>
      </c>
      <c r="N156" s="26">
        <v>0</v>
      </c>
      <c r="O156" s="26">
        <v>28908160</v>
      </c>
      <c r="P156" s="27">
        <v>0</v>
      </c>
      <c r="Q156" s="27">
        <v>0</v>
      </c>
      <c r="R156" s="27">
        <v>50281.09</v>
      </c>
      <c r="S156" s="108">
        <v>0</v>
      </c>
      <c r="T156" s="108">
        <v>621719.32999999996</v>
      </c>
      <c r="U156" s="108">
        <v>0</v>
      </c>
      <c r="V156" s="108">
        <v>0</v>
      </c>
      <c r="W156" s="108">
        <v>0</v>
      </c>
      <c r="X156" s="108">
        <v>2910286.31</v>
      </c>
      <c r="Y156" s="108">
        <v>0</v>
      </c>
      <c r="Z156" s="108">
        <v>0</v>
      </c>
      <c r="AA156" s="108">
        <v>0</v>
      </c>
      <c r="AB156" s="108">
        <v>654226.09</v>
      </c>
      <c r="AC156" s="108">
        <v>0</v>
      </c>
      <c r="AD156" s="108">
        <v>0</v>
      </c>
      <c r="AE156" s="27">
        <f t="shared" si="29"/>
        <v>4186231.73</v>
      </c>
      <c r="AF156" s="108">
        <v>10599820.605999999</v>
      </c>
      <c r="AG156" s="108">
        <v>14071826.573999997</v>
      </c>
      <c r="AH156" s="108">
        <v>0</v>
      </c>
      <c r="AI156" s="108">
        <v>0</v>
      </c>
      <c r="AJ156" s="27">
        <f t="shared" si="30"/>
        <v>28908159.999999996</v>
      </c>
      <c r="AK156" s="11">
        <v>4924978.5058823535</v>
      </c>
      <c r="AL156" s="11">
        <v>12470377.183529411</v>
      </c>
      <c r="AM156" s="11">
        <v>11676877.870588236</v>
      </c>
      <c r="AN156" s="11">
        <v>0</v>
      </c>
      <c r="AO156" s="11">
        <v>0</v>
      </c>
      <c r="AP156" s="11">
        <v>4236512.8205000004</v>
      </c>
      <c r="AQ156" s="11">
        <v>14836333.4286</v>
      </c>
      <c r="AR156" s="11">
        <v>25584121.521033335</v>
      </c>
      <c r="AS156" s="11">
        <v>28908160.000000004</v>
      </c>
      <c r="AT156" s="11">
        <v>28908160.000000004</v>
      </c>
      <c r="AV156" s="12"/>
      <c r="AW156" s="12"/>
    </row>
    <row r="157" spans="1:49" ht="94.5" x14ac:dyDescent="0.25">
      <c r="A157" s="10" t="s">
        <v>391</v>
      </c>
      <c r="B157" s="10" t="s">
        <v>391</v>
      </c>
      <c r="C157" s="28">
        <v>4</v>
      </c>
      <c r="D157" s="36" t="s">
        <v>355</v>
      </c>
      <c r="E157" s="30" t="s">
        <v>356</v>
      </c>
      <c r="F157" s="36" t="s">
        <v>387</v>
      </c>
      <c r="G157" s="30" t="s">
        <v>388</v>
      </c>
      <c r="H157" s="28" t="s">
        <v>392</v>
      </c>
      <c r="I157" s="30" t="s">
        <v>393</v>
      </c>
      <c r="J157" s="31" t="s">
        <v>27</v>
      </c>
      <c r="K157" s="39" t="s">
        <v>28</v>
      </c>
      <c r="L157" s="28" t="s">
        <v>15</v>
      </c>
      <c r="M157" s="26">
        <v>65298766</v>
      </c>
      <c r="N157" s="26">
        <v>0</v>
      </c>
      <c r="O157" s="26">
        <v>65298766</v>
      </c>
      <c r="P157" s="27">
        <v>0</v>
      </c>
      <c r="Q157" s="27">
        <v>0</v>
      </c>
      <c r="R157" s="27">
        <v>3972761.0200000005</v>
      </c>
      <c r="S157" s="108">
        <v>0</v>
      </c>
      <c r="T157" s="108">
        <v>0</v>
      </c>
      <c r="U157" s="108">
        <v>334869.78000000003</v>
      </c>
      <c r="V157" s="108">
        <v>0</v>
      </c>
      <c r="W157" s="108">
        <v>0</v>
      </c>
      <c r="X157" s="108">
        <v>1787637.7</v>
      </c>
      <c r="Y157" s="108">
        <v>0</v>
      </c>
      <c r="Z157" s="108">
        <v>0</v>
      </c>
      <c r="AA157" s="108">
        <v>2466464.96</v>
      </c>
      <c r="AB157" s="108">
        <v>2421624.35</v>
      </c>
      <c r="AC157" s="108">
        <v>0</v>
      </c>
      <c r="AD157" s="108">
        <v>0</v>
      </c>
      <c r="AE157" s="27">
        <f t="shared" si="29"/>
        <v>7010596.7899999991</v>
      </c>
      <c r="AF157" s="108">
        <v>16738118.257999998</v>
      </c>
      <c r="AG157" s="108">
        <v>17161581.767999999</v>
      </c>
      <c r="AH157" s="108">
        <v>20415708.163999997</v>
      </c>
      <c r="AI157" s="108">
        <v>0</v>
      </c>
      <c r="AJ157" s="27">
        <f t="shared" si="30"/>
        <v>65298765.999999993</v>
      </c>
      <c r="AK157" s="11">
        <v>8247760.9673041841</v>
      </c>
      <c r="AL157" s="11">
        <v>19691903.923411049</v>
      </c>
      <c r="AM157" s="11">
        <v>20190096.290405761</v>
      </c>
      <c r="AN157" s="11">
        <v>19772496.168879002</v>
      </c>
      <c r="AO157" s="11">
        <v>0</v>
      </c>
      <c r="AP157" s="11">
        <v>11031169.219000001</v>
      </c>
      <c r="AQ157" s="11">
        <v>19920914.685512498</v>
      </c>
      <c r="AR157" s="11">
        <v>36844664.265362501</v>
      </c>
      <c r="AS157" s="11">
        <v>61607735.791549996</v>
      </c>
      <c r="AT157" s="11">
        <v>65298766.149999999</v>
      </c>
      <c r="AV157" s="12"/>
      <c r="AW157" s="12"/>
    </row>
    <row r="158" spans="1:49" ht="94.5" x14ac:dyDescent="0.25">
      <c r="A158" s="10" t="s">
        <v>394</v>
      </c>
      <c r="B158" s="10" t="s">
        <v>394</v>
      </c>
      <c r="C158" s="28">
        <v>4</v>
      </c>
      <c r="D158" s="36" t="s">
        <v>355</v>
      </c>
      <c r="E158" s="30" t="s">
        <v>356</v>
      </c>
      <c r="F158" s="36" t="s">
        <v>387</v>
      </c>
      <c r="G158" s="30" t="s">
        <v>388</v>
      </c>
      <c r="H158" s="28" t="s">
        <v>395</v>
      </c>
      <c r="I158" s="30" t="s">
        <v>396</v>
      </c>
      <c r="J158" s="31" t="s">
        <v>27</v>
      </c>
      <c r="K158" s="39" t="s">
        <v>28</v>
      </c>
      <c r="L158" s="28" t="s">
        <v>15</v>
      </c>
      <c r="M158" s="26">
        <v>14015404</v>
      </c>
      <c r="N158" s="26">
        <v>0</v>
      </c>
      <c r="O158" s="26">
        <v>14015404</v>
      </c>
      <c r="P158" s="27">
        <v>0</v>
      </c>
      <c r="Q158" s="27">
        <v>0</v>
      </c>
      <c r="R158" s="27">
        <v>142461.54999999999</v>
      </c>
      <c r="S158" s="108">
        <v>0</v>
      </c>
      <c r="T158" s="108">
        <v>0</v>
      </c>
      <c r="U158" s="108">
        <v>0</v>
      </c>
      <c r="V158" s="108">
        <v>0</v>
      </c>
      <c r="W158" s="108">
        <v>0</v>
      </c>
      <c r="X158" s="108">
        <v>0</v>
      </c>
      <c r="Y158" s="108">
        <v>774108.46</v>
      </c>
      <c r="Z158" s="108">
        <v>0</v>
      </c>
      <c r="AA158" s="108">
        <v>0</v>
      </c>
      <c r="AB158" s="108">
        <v>1045460.56</v>
      </c>
      <c r="AC158" s="108">
        <v>0</v>
      </c>
      <c r="AD158" s="108">
        <v>0</v>
      </c>
      <c r="AE158" s="27">
        <f t="shared" ref="AE158:AE221" si="31">S158+T158+U158+V158+W158+X158+Y158+Z158+AA158+AB158+AC158+AD158</f>
        <v>1819569.02</v>
      </c>
      <c r="AF158" s="108">
        <v>2789843.14</v>
      </c>
      <c r="AG158" s="108">
        <v>4074674.835</v>
      </c>
      <c r="AH158" s="108">
        <v>3645806.145</v>
      </c>
      <c r="AI158" s="108">
        <v>1543049.31</v>
      </c>
      <c r="AJ158" s="27">
        <f t="shared" ref="AJ158:AJ221" si="32">P158+Q158+R158+AE158+AF158+AG158+AH158+AI158</f>
        <v>14015404</v>
      </c>
      <c r="AK158" s="11">
        <v>2140669.4887520345</v>
      </c>
      <c r="AL158" s="11">
        <v>3282168.4819640261</v>
      </c>
      <c r="AM158" s="11">
        <v>4793735.2197116604</v>
      </c>
      <c r="AN158" s="11">
        <v>4289183.8071117392</v>
      </c>
      <c r="AO158" s="11">
        <v>1623079.7924605384</v>
      </c>
      <c r="AP158" s="11">
        <v>1962030.5709999998</v>
      </c>
      <c r="AQ158" s="11">
        <v>3681773.2829999994</v>
      </c>
      <c r="AR158" s="11">
        <v>7089915.6624999987</v>
      </c>
      <c r="AS158" s="11">
        <v>11275102.444249999</v>
      </c>
      <c r="AT158" s="11">
        <v>14015404.35</v>
      </c>
      <c r="AV158" s="12"/>
      <c r="AW158" s="12"/>
    </row>
    <row r="159" spans="1:49" ht="94.5" x14ac:dyDescent="0.25">
      <c r="A159" s="10" t="s">
        <v>397</v>
      </c>
      <c r="B159" s="10" t="s">
        <v>397</v>
      </c>
      <c r="C159" s="28">
        <v>4</v>
      </c>
      <c r="D159" s="36" t="s">
        <v>355</v>
      </c>
      <c r="E159" s="30" t="s">
        <v>356</v>
      </c>
      <c r="F159" s="36" t="s">
        <v>387</v>
      </c>
      <c r="G159" s="30" t="s">
        <v>388</v>
      </c>
      <c r="H159" s="28" t="s">
        <v>398</v>
      </c>
      <c r="I159" s="30" t="s">
        <v>399</v>
      </c>
      <c r="J159" s="31" t="s">
        <v>27</v>
      </c>
      <c r="K159" s="39" t="s">
        <v>28</v>
      </c>
      <c r="L159" s="28" t="s">
        <v>15</v>
      </c>
      <c r="M159" s="26">
        <v>5306614</v>
      </c>
      <c r="N159" s="26">
        <v>0</v>
      </c>
      <c r="O159" s="26">
        <v>5306614</v>
      </c>
      <c r="P159" s="27">
        <v>0</v>
      </c>
      <c r="Q159" s="27">
        <v>927007.32</v>
      </c>
      <c r="R159" s="27">
        <v>934262.53</v>
      </c>
      <c r="S159" s="108">
        <v>0</v>
      </c>
      <c r="T159" s="108">
        <v>0</v>
      </c>
      <c r="U159" s="108">
        <v>341434.43</v>
      </c>
      <c r="V159" s="108">
        <v>0</v>
      </c>
      <c r="W159" s="108">
        <v>0</v>
      </c>
      <c r="X159" s="108">
        <v>449561.54</v>
      </c>
      <c r="Y159" s="108">
        <v>0</v>
      </c>
      <c r="Z159" s="108">
        <v>0</v>
      </c>
      <c r="AA159" s="108">
        <v>53927.33</v>
      </c>
      <c r="AB159" s="108">
        <v>0</v>
      </c>
      <c r="AC159" s="108">
        <v>0</v>
      </c>
      <c r="AD159" s="108">
        <v>50897.31</v>
      </c>
      <c r="AE159" s="27">
        <f t="shared" si="31"/>
        <v>895820.60999999987</v>
      </c>
      <c r="AF159" s="108">
        <v>929560.04799999972</v>
      </c>
      <c r="AG159" s="108">
        <v>747676.36799999978</v>
      </c>
      <c r="AH159" s="108">
        <v>872287.1239999996</v>
      </c>
      <c r="AI159" s="108">
        <v>0</v>
      </c>
      <c r="AJ159" s="27">
        <f t="shared" si="32"/>
        <v>5306613.9999999991</v>
      </c>
      <c r="AK159" s="11">
        <v>1053906.7191614765</v>
      </c>
      <c r="AL159" s="11">
        <v>1093600.1801200628</v>
      </c>
      <c r="AM159" s="11">
        <v>879619.35592601367</v>
      </c>
      <c r="AN159" s="11">
        <v>39361.304792447016</v>
      </c>
      <c r="AO159" s="11">
        <v>0</v>
      </c>
      <c r="AP159" s="11">
        <v>2706294.2939999998</v>
      </c>
      <c r="AQ159" s="11">
        <v>3469213.9019999998</v>
      </c>
      <c r="AR159" s="11">
        <v>4211299.5865000002</v>
      </c>
      <c r="AS159" s="11">
        <v>5174267.75</v>
      </c>
      <c r="AT159" s="11">
        <v>5306614.8</v>
      </c>
      <c r="AV159" s="12"/>
      <c r="AW159" s="12"/>
    </row>
    <row r="160" spans="1:49" ht="94.5" x14ac:dyDescent="0.25">
      <c r="A160" s="10" t="s">
        <v>400</v>
      </c>
      <c r="B160" s="10" t="s">
        <v>400</v>
      </c>
      <c r="C160" s="28">
        <v>4</v>
      </c>
      <c r="D160" s="36" t="s">
        <v>355</v>
      </c>
      <c r="E160" s="30" t="s">
        <v>356</v>
      </c>
      <c r="F160" s="36" t="s">
        <v>387</v>
      </c>
      <c r="G160" s="30" t="s">
        <v>388</v>
      </c>
      <c r="H160" s="28" t="s">
        <v>401</v>
      </c>
      <c r="I160" s="30" t="s">
        <v>402</v>
      </c>
      <c r="J160" s="31" t="s">
        <v>27</v>
      </c>
      <c r="K160" s="39" t="s">
        <v>28</v>
      </c>
      <c r="L160" s="28" t="s">
        <v>15</v>
      </c>
      <c r="M160" s="26">
        <v>1005550</v>
      </c>
      <c r="N160" s="26">
        <v>0</v>
      </c>
      <c r="O160" s="26">
        <v>1005550</v>
      </c>
      <c r="P160" s="27">
        <v>0</v>
      </c>
      <c r="Q160" s="27">
        <v>0</v>
      </c>
      <c r="R160" s="27">
        <v>214102.72</v>
      </c>
      <c r="S160" s="108">
        <v>0</v>
      </c>
      <c r="T160" s="108">
        <v>0</v>
      </c>
      <c r="U160" s="108">
        <v>0</v>
      </c>
      <c r="V160" s="108">
        <v>0</v>
      </c>
      <c r="W160" s="108">
        <v>122782.5</v>
      </c>
      <c r="X160" s="108">
        <v>0</v>
      </c>
      <c r="Y160" s="108">
        <v>0</v>
      </c>
      <c r="Z160" s="108">
        <v>0</v>
      </c>
      <c r="AA160" s="108">
        <v>0</v>
      </c>
      <c r="AB160" s="108">
        <v>0</v>
      </c>
      <c r="AC160" s="108">
        <v>68467.5</v>
      </c>
      <c r="AD160" s="108">
        <v>29899.27</v>
      </c>
      <c r="AE160" s="27">
        <f t="shared" si="31"/>
        <v>221149.27</v>
      </c>
      <c r="AF160" s="108">
        <v>356378.48600000003</v>
      </c>
      <c r="AG160" s="108">
        <v>213919.52400000003</v>
      </c>
      <c r="AH160" s="108">
        <v>0</v>
      </c>
      <c r="AI160" s="108">
        <v>0</v>
      </c>
      <c r="AJ160" s="27">
        <f t="shared" si="32"/>
        <v>1005550</v>
      </c>
      <c r="AK160" s="11">
        <v>260175.61176470589</v>
      </c>
      <c r="AL160" s="11">
        <v>419268.80705882359</v>
      </c>
      <c r="AM160" s="11">
        <v>251670.02823529416</v>
      </c>
      <c r="AN160" s="11">
        <v>0</v>
      </c>
      <c r="AO160" s="11">
        <v>0</v>
      </c>
      <c r="AP160" s="11">
        <v>121835.906</v>
      </c>
      <c r="AQ160" s="11">
        <v>525590.73399999994</v>
      </c>
      <c r="AR160" s="11">
        <v>1005549.9999999999</v>
      </c>
      <c r="AS160" s="11">
        <v>1005549.9999999999</v>
      </c>
      <c r="AT160" s="11">
        <v>1005549.9999999999</v>
      </c>
      <c r="AV160" s="12"/>
      <c r="AW160" s="12"/>
    </row>
    <row r="161" spans="1:49" ht="94.5" x14ac:dyDescent="0.25">
      <c r="A161" s="10" t="s">
        <v>403</v>
      </c>
      <c r="B161" s="10" t="s">
        <v>403</v>
      </c>
      <c r="C161" s="28">
        <v>4</v>
      </c>
      <c r="D161" s="36" t="s">
        <v>355</v>
      </c>
      <c r="E161" s="30" t="s">
        <v>356</v>
      </c>
      <c r="F161" s="36" t="s">
        <v>387</v>
      </c>
      <c r="G161" s="30" t="s">
        <v>388</v>
      </c>
      <c r="H161" s="28" t="s">
        <v>404</v>
      </c>
      <c r="I161" s="30" t="s">
        <v>405</v>
      </c>
      <c r="J161" s="31" t="s">
        <v>27</v>
      </c>
      <c r="K161" s="39" t="s">
        <v>28</v>
      </c>
      <c r="L161" s="28" t="s">
        <v>15</v>
      </c>
      <c r="M161" s="26">
        <v>2911964</v>
      </c>
      <c r="N161" s="26">
        <v>0</v>
      </c>
      <c r="O161" s="26">
        <v>2911964</v>
      </c>
      <c r="P161" s="27">
        <v>115102.51</v>
      </c>
      <c r="Q161" s="27">
        <v>435140.48</v>
      </c>
      <c r="R161" s="27">
        <v>319948.26</v>
      </c>
      <c r="S161" s="108">
        <v>0</v>
      </c>
      <c r="T161" s="108">
        <v>0</v>
      </c>
      <c r="U161" s="108">
        <v>25337.83</v>
      </c>
      <c r="V161" s="108">
        <v>0</v>
      </c>
      <c r="W161" s="108">
        <v>32555.87</v>
      </c>
      <c r="X161" s="108">
        <v>0</v>
      </c>
      <c r="Y161" s="108">
        <v>0</v>
      </c>
      <c r="Z161" s="108">
        <v>76291.95</v>
      </c>
      <c r="AA161" s="108">
        <v>0</v>
      </c>
      <c r="AB161" s="108">
        <v>0</v>
      </c>
      <c r="AC161" s="108">
        <v>80084.240000000005</v>
      </c>
      <c r="AD161" s="108">
        <v>0</v>
      </c>
      <c r="AE161" s="27">
        <f t="shared" si="31"/>
        <v>214269.89</v>
      </c>
      <c r="AF161" s="108">
        <v>437447.48999999993</v>
      </c>
      <c r="AG161" s="108">
        <v>610395.92999999993</v>
      </c>
      <c r="AH161" s="108">
        <v>779659.44</v>
      </c>
      <c r="AI161" s="108">
        <v>0</v>
      </c>
      <c r="AJ161" s="27">
        <f t="shared" si="32"/>
        <v>2911964</v>
      </c>
      <c r="AK161" s="11">
        <v>252082.2235294118</v>
      </c>
      <c r="AL161" s="11">
        <v>514644.10588235286</v>
      </c>
      <c r="AM161" s="11">
        <v>718112.85882352933</v>
      </c>
      <c r="AN161" s="11">
        <v>917246.38176470622</v>
      </c>
      <c r="AO161" s="11">
        <v>0</v>
      </c>
      <c r="AP161" s="11">
        <v>875673.68900000001</v>
      </c>
      <c r="AQ161" s="11">
        <v>1300414.4290124997</v>
      </c>
      <c r="AR161" s="11">
        <v>1873780.4763624999</v>
      </c>
      <c r="AS161" s="11">
        <v>2911964</v>
      </c>
      <c r="AT161" s="11">
        <v>2911964</v>
      </c>
      <c r="AV161" s="12"/>
      <c r="AW161" s="12"/>
    </row>
    <row r="162" spans="1:49" ht="94.5" x14ac:dyDescent="0.25">
      <c r="A162" s="10" t="s">
        <v>406</v>
      </c>
      <c r="B162" s="10" t="s">
        <v>406</v>
      </c>
      <c r="C162" s="28">
        <v>4</v>
      </c>
      <c r="D162" s="36" t="s">
        <v>355</v>
      </c>
      <c r="E162" s="30" t="s">
        <v>356</v>
      </c>
      <c r="F162" s="36" t="s">
        <v>387</v>
      </c>
      <c r="G162" s="30" t="s">
        <v>407</v>
      </c>
      <c r="H162" s="28" t="s">
        <v>408</v>
      </c>
      <c r="I162" s="30" t="s">
        <v>409</v>
      </c>
      <c r="J162" s="31" t="s">
        <v>27</v>
      </c>
      <c r="K162" s="39" t="s">
        <v>28</v>
      </c>
      <c r="L162" s="28" t="s">
        <v>15</v>
      </c>
      <c r="M162" s="26">
        <v>621180</v>
      </c>
      <c r="N162" s="26">
        <v>0</v>
      </c>
      <c r="O162" s="26">
        <v>621180</v>
      </c>
      <c r="P162" s="27">
        <v>0</v>
      </c>
      <c r="Q162" s="27">
        <v>105807.39</v>
      </c>
      <c r="R162" s="27">
        <v>117113.06000000001</v>
      </c>
      <c r="S162" s="108">
        <v>0</v>
      </c>
      <c r="T162" s="108">
        <v>9003.73</v>
      </c>
      <c r="U162" s="108">
        <v>0</v>
      </c>
      <c r="V162" s="108">
        <v>0</v>
      </c>
      <c r="W162" s="108">
        <v>0</v>
      </c>
      <c r="X162" s="108">
        <v>12238.59</v>
      </c>
      <c r="Y162" s="108">
        <v>0</v>
      </c>
      <c r="Z162" s="108">
        <v>0</v>
      </c>
      <c r="AA162" s="108">
        <v>18389.97</v>
      </c>
      <c r="AB162" s="108">
        <v>24916.75</v>
      </c>
      <c r="AC162" s="108">
        <v>0</v>
      </c>
      <c r="AD162" s="108">
        <v>0</v>
      </c>
      <c r="AE162" s="27">
        <f t="shared" si="31"/>
        <v>64549.04</v>
      </c>
      <c r="AF162" s="108">
        <v>223209.25599999999</v>
      </c>
      <c r="AG162" s="108">
        <v>110501.25399999996</v>
      </c>
      <c r="AH162" s="108">
        <v>0</v>
      </c>
      <c r="AI162" s="108">
        <v>0</v>
      </c>
      <c r="AJ162" s="27">
        <f t="shared" si="32"/>
        <v>621180</v>
      </c>
      <c r="AK162" s="11">
        <v>75940.047058823533</v>
      </c>
      <c r="AL162" s="11">
        <v>262599.12470588234</v>
      </c>
      <c r="AM162" s="11">
        <v>101935.64823529415</v>
      </c>
      <c r="AN162" s="11">
        <v>0</v>
      </c>
      <c r="AO162" s="11">
        <v>0</v>
      </c>
      <c r="AP162" s="11">
        <v>183994.96950000001</v>
      </c>
      <c r="AQ162" s="11">
        <v>341991.78778749995</v>
      </c>
      <c r="AR162" s="11">
        <v>547531.42888749996</v>
      </c>
      <c r="AS162" s="11">
        <v>621180.29999999993</v>
      </c>
      <c r="AT162" s="11">
        <v>621180.29999999993</v>
      </c>
      <c r="AV162" s="12"/>
      <c r="AW162" s="12"/>
    </row>
    <row r="163" spans="1:49" ht="94.5" x14ac:dyDescent="0.25">
      <c r="A163" s="10" t="s">
        <v>410</v>
      </c>
      <c r="B163" s="10" t="s">
        <v>410</v>
      </c>
      <c r="C163" s="28">
        <v>4</v>
      </c>
      <c r="D163" s="36" t="s">
        <v>355</v>
      </c>
      <c r="E163" s="30" t="s">
        <v>356</v>
      </c>
      <c r="F163" s="36" t="s">
        <v>387</v>
      </c>
      <c r="G163" s="30" t="s">
        <v>407</v>
      </c>
      <c r="H163" s="28" t="s">
        <v>411</v>
      </c>
      <c r="I163" s="30" t="s">
        <v>412</v>
      </c>
      <c r="J163" s="31">
        <v>1</v>
      </c>
      <c r="K163" s="39" t="s">
        <v>28</v>
      </c>
      <c r="L163" s="28" t="s">
        <v>15</v>
      </c>
      <c r="M163" s="26">
        <v>8839650</v>
      </c>
      <c r="N163" s="26">
        <v>0</v>
      </c>
      <c r="O163" s="26">
        <v>8839650</v>
      </c>
      <c r="P163" s="27">
        <v>0</v>
      </c>
      <c r="Q163" s="27">
        <v>317973.63</v>
      </c>
      <c r="R163" s="27">
        <v>1178608.5</v>
      </c>
      <c r="S163" s="108">
        <v>0</v>
      </c>
      <c r="T163" s="108">
        <v>0</v>
      </c>
      <c r="U163" s="108">
        <v>340528.6</v>
      </c>
      <c r="V163" s="108">
        <v>0</v>
      </c>
      <c r="W163" s="108">
        <v>0</v>
      </c>
      <c r="X163" s="108">
        <v>325808.49</v>
      </c>
      <c r="Y163" s="108">
        <v>0</v>
      </c>
      <c r="Z163" s="108">
        <v>0</v>
      </c>
      <c r="AA163" s="108">
        <v>708342.61</v>
      </c>
      <c r="AB163" s="108">
        <v>316102.93</v>
      </c>
      <c r="AC163" s="108">
        <v>0</v>
      </c>
      <c r="AD163" s="108">
        <v>123212.63</v>
      </c>
      <c r="AE163" s="27">
        <f t="shared" si="31"/>
        <v>1813995.2599999998</v>
      </c>
      <c r="AF163" s="108">
        <v>2050888.6039999998</v>
      </c>
      <c r="AG163" s="108">
        <v>2073752.1839999999</v>
      </c>
      <c r="AH163" s="108">
        <v>1404431.8219999999</v>
      </c>
      <c r="AI163" s="108">
        <v>0</v>
      </c>
      <c r="AJ163" s="27">
        <f t="shared" si="32"/>
        <v>8839650</v>
      </c>
      <c r="AK163" s="11">
        <v>2134112.2275144532</v>
      </c>
      <c r="AL163" s="11">
        <v>2412810.2997724744</v>
      </c>
      <c r="AM163" s="11">
        <v>2439708.6311621359</v>
      </c>
      <c r="AN163" s="11">
        <v>1040149.8515509367</v>
      </c>
      <c r="AO163" s="11">
        <v>0</v>
      </c>
      <c r="AP163" s="11">
        <v>3187364.7565000001</v>
      </c>
      <c r="AQ163" s="11">
        <v>4818548.875500001</v>
      </c>
      <c r="AR163" s="11">
        <v>6893342.2145000007</v>
      </c>
      <c r="AS163" s="11">
        <v>8839650.6500000022</v>
      </c>
      <c r="AT163" s="11">
        <v>8839650.6500000022</v>
      </c>
      <c r="AV163" s="12"/>
      <c r="AW163" s="12"/>
    </row>
    <row r="164" spans="1:49" ht="94.5" x14ac:dyDescent="0.25">
      <c r="A164" s="10" t="s">
        <v>413</v>
      </c>
      <c r="B164" s="10" t="s">
        <v>413</v>
      </c>
      <c r="C164" s="28">
        <v>4</v>
      </c>
      <c r="D164" s="36" t="s">
        <v>355</v>
      </c>
      <c r="E164" s="30" t="s">
        <v>356</v>
      </c>
      <c r="F164" s="36" t="s">
        <v>387</v>
      </c>
      <c r="G164" s="30" t="s">
        <v>407</v>
      </c>
      <c r="H164" s="28" t="s">
        <v>411</v>
      </c>
      <c r="I164" s="30" t="s">
        <v>412</v>
      </c>
      <c r="J164" s="31">
        <v>2</v>
      </c>
      <c r="K164" s="39" t="s">
        <v>28</v>
      </c>
      <c r="L164" s="28" t="s">
        <v>15</v>
      </c>
      <c r="M164" s="26">
        <v>3272500</v>
      </c>
      <c r="N164" s="26">
        <v>0</v>
      </c>
      <c r="O164" s="26">
        <v>3272500</v>
      </c>
      <c r="P164" s="27">
        <v>0</v>
      </c>
      <c r="Q164" s="27">
        <v>680125.5</v>
      </c>
      <c r="R164" s="27">
        <v>799340.33000000007</v>
      </c>
      <c r="S164" s="108">
        <v>0</v>
      </c>
      <c r="T164" s="108">
        <v>0</v>
      </c>
      <c r="U164" s="108">
        <v>117901.8</v>
      </c>
      <c r="V164" s="108">
        <v>0</v>
      </c>
      <c r="W164" s="108">
        <v>0</v>
      </c>
      <c r="X164" s="108">
        <v>0</v>
      </c>
      <c r="Y164" s="108">
        <v>0</v>
      </c>
      <c r="Z164" s="108">
        <v>419220</v>
      </c>
      <c r="AA164" s="108">
        <v>0</v>
      </c>
      <c r="AB164" s="108">
        <v>157284</v>
      </c>
      <c r="AC164" s="108">
        <v>0</v>
      </c>
      <c r="AD164" s="108">
        <v>0</v>
      </c>
      <c r="AE164" s="27">
        <f t="shared" si="31"/>
        <v>694405.8</v>
      </c>
      <c r="AF164" s="108">
        <v>814354.02599999995</v>
      </c>
      <c r="AG164" s="108">
        <v>284274.34399999992</v>
      </c>
      <c r="AH164" s="108">
        <v>0</v>
      </c>
      <c r="AI164" s="108">
        <v>0</v>
      </c>
      <c r="AJ164" s="27">
        <f t="shared" si="32"/>
        <v>3272500</v>
      </c>
      <c r="AK164" s="11">
        <v>816948.00000000012</v>
      </c>
      <c r="AL164" s="11">
        <v>958063.55999999994</v>
      </c>
      <c r="AM164" s="11">
        <v>327086.87999999989</v>
      </c>
      <c r="AN164" s="11">
        <v>0</v>
      </c>
      <c r="AO164" s="11">
        <v>0</v>
      </c>
      <c r="AP164" s="11">
        <v>2173871.6254999996</v>
      </c>
      <c r="AQ164" s="11">
        <v>2788531.3094999995</v>
      </c>
      <c r="AR164" s="11">
        <v>3272499.9999999995</v>
      </c>
      <c r="AS164" s="11">
        <v>3272499.9999999995</v>
      </c>
      <c r="AT164" s="11">
        <v>3272499.9999999995</v>
      </c>
      <c r="AV164" s="12"/>
      <c r="AW164" s="12"/>
    </row>
    <row r="165" spans="1:49" ht="94.5" x14ac:dyDescent="0.25">
      <c r="A165" s="10" t="s">
        <v>414</v>
      </c>
      <c r="B165" s="10" t="s">
        <v>414</v>
      </c>
      <c r="C165" s="28">
        <v>4</v>
      </c>
      <c r="D165" s="36" t="s">
        <v>355</v>
      </c>
      <c r="E165" s="30" t="s">
        <v>356</v>
      </c>
      <c r="F165" s="36" t="s">
        <v>387</v>
      </c>
      <c r="G165" s="30" t="s">
        <v>407</v>
      </c>
      <c r="H165" s="28" t="s">
        <v>415</v>
      </c>
      <c r="I165" s="30" t="s">
        <v>416</v>
      </c>
      <c r="J165" s="31">
        <v>1</v>
      </c>
      <c r="K165" s="39" t="s">
        <v>28</v>
      </c>
      <c r="L165" s="28" t="s">
        <v>15</v>
      </c>
      <c r="M165" s="26">
        <v>19922947</v>
      </c>
      <c r="N165" s="26">
        <v>0</v>
      </c>
      <c r="O165" s="26">
        <v>19922947</v>
      </c>
      <c r="P165" s="27">
        <v>0</v>
      </c>
      <c r="Q165" s="27">
        <v>0</v>
      </c>
      <c r="R165" s="27">
        <v>0</v>
      </c>
      <c r="S165" s="108">
        <v>0</v>
      </c>
      <c r="T165" s="108">
        <v>0</v>
      </c>
      <c r="U165" s="108">
        <v>498073.68</v>
      </c>
      <c r="V165" s="108">
        <v>0</v>
      </c>
      <c r="W165" s="108">
        <v>0</v>
      </c>
      <c r="X165" s="108">
        <v>298844.21000000002</v>
      </c>
      <c r="Y165" s="108">
        <v>0</v>
      </c>
      <c r="Z165" s="108">
        <v>0</v>
      </c>
      <c r="AA165" s="108">
        <v>298844.2</v>
      </c>
      <c r="AB165" s="108">
        <v>0</v>
      </c>
      <c r="AC165" s="108">
        <v>0</v>
      </c>
      <c r="AD165" s="108">
        <v>99614.73</v>
      </c>
      <c r="AE165" s="27">
        <f t="shared" si="31"/>
        <v>1195376.82</v>
      </c>
      <c r="AF165" s="108">
        <v>4980736.76</v>
      </c>
      <c r="AG165" s="108">
        <v>7969178.7999999998</v>
      </c>
      <c r="AH165" s="108">
        <v>5777654.6200000001</v>
      </c>
      <c r="AI165" s="108">
        <v>0</v>
      </c>
      <c r="AJ165" s="27">
        <f t="shared" si="32"/>
        <v>19922947</v>
      </c>
      <c r="AK165" s="11">
        <v>1406325.72</v>
      </c>
      <c r="AL165" s="11">
        <v>5859690.5117647061</v>
      </c>
      <c r="AM165" s="11">
        <v>9375504.7999999989</v>
      </c>
      <c r="AN165" s="11">
        <v>6797240.9682352934</v>
      </c>
      <c r="AO165" s="11">
        <v>0</v>
      </c>
      <c r="AP165" s="11">
        <v>0</v>
      </c>
      <c r="AQ165" s="11">
        <v>3187671.52</v>
      </c>
      <c r="AR165" s="11">
        <v>11654923.999999998</v>
      </c>
      <c r="AS165" s="11">
        <v>17500316.640000001</v>
      </c>
      <c r="AT165" s="11">
        <v>19424873.32</v>
      </c>
      <c r="AV165" s="12"/>
      <c r="AW165" s="12"/>
    </row>
    <row r="166" spans="1:49" ht="94.5" x14ac:dyDescent="0.25">
      <c r="A166" s="10" t="s">
        <v>417</v>
      </c>
      <c r="B166" s="10" t="s">
        <v>417</v>
      </c>
      <c r="C166" s="28">
        <v>4</v>
      </c>
      <c r="D166" s="36" t="s">
        <v>355</v>
      </c>
      <c r="E166" s="30" t="s">
        <v>356</v>
      </c>
      <c r="F166" s="36" t="s">
        <v>387</v>
      </c>
      <c r="G166" s="30" t="s">
        <v>407</v>
      </c>
      <c r="H166" s="28" t="s">
        <v>415</v>
      </c>
      <c r="I166" s="30" t="s">
        <v>416</v>
      </c>
      <c r="J166" s="31">
        <v>2</v>
      </c>
      <c r="K166" s="39" t="s">
        <v>28</v>
      </c>
      <c r="L166" s="28" t="s">
        <v>15</v>
      </c>
      <c r="M166" s="26">
        <v>8500000</v>
      </c>
      <c r="N166" s="26">
        <v>0</v>
      </c>
      <c r="O166" s="26">
        <v>8500000</v>
      </c>
      <c r="P166" s="27">
        <v>0</v>
      </c>
      <c r="Q166" s="27">
        <v>0</v>
      </c>
      <c r="R166" s="27">
        <v>0</v>
      </c>
      <c r="S166" s="108">
        <v>0</v>
      </c>
      <c r="T166" s="108">
        <v>0</v>
      </c>
      <c r="U166" s="108">
        <v>0</v>
      </c>
      <c r="V166" s="108">
        <v>0</v>
      </c>
      <c r="W166" s="108">
        <v>0</v>
      </c>
      <c r="X166" s="108">
        <v>0</v>
      </c>
      <c r="Y166" s="108">
        <v>0</v>
      </c>
      <c r="Z166" s="108">
        <v>0</v>
      </c>
      <c r="AA166" s="108">
        <v>0</v>
      </c>
      <c r="AB166" s="108">
        <v>0</v>
      </c>
      <c r="AC166" s="108">
        <v>0</v>
      </c>
      <c r="AD166" s="108">
        <v>0</v>
      </c>
      <c r="AE166" s="27">
        <f t="shared" si="31"/>
        <v>0</v>
      </c>
      <c r="AF166" s="108">
        <v>700000</v>
      </c>
      <c r="AG166" s="108">
        <v>2630000</v>
      </c>
      <c r="AH166" s="108">
        <v>5170000</v>
      </c>
      <c r="AI166" s="108">
        <v>0</v>
      </c>
      <c r="AJ166" s="27">
        <f t="shared" si="32"/>
        <v>8500000</v>
      </c>
      <c r="AK166" s="11">
        <v>0</v>
      </c>
      <c r="AL166" s="11">
        <v>823529.4117647059</v>
      </c>
      <c r="AM166" s="11">
        <v>3094117.6470588236</v>
      </c>
      <c r="AN166" s="11">
        <v>6082352.9411764704</v>
      </c>
      <c r="AO166" s="11">
        <v>0</v>
      </c>
      <c r="AP166" s="11">
        <v>0</v>
      </c>
      <c r="AQ166" s="11">
        <v>700000</v>
      </c>
      <c r="AR166" s="11">
        <v>3330000</v>
      </c>
      <c r="AS166" s="11">
        <v>7650000</v>
      </c>
      <c r="AT166" s="11">
        <v>8500000</v>
      </c>
      <c r="AV166" s="12"/>
      <c r="AW166" s="12"/>
    </row>
    <row r="167" spans="1:49" ht="136.5" x14ac:dyDescent="0.25">
      <c r="A167" s="10" t="s">
        <v>418</v>
      </c>
      <c r="B167" s="10" t="s">
        <v>418</v>
      </c>
      <c r="C167" s="28">
        <v>4</v>
      </c>
      <c r="D167" s="36" t="s">
        <v>355</v>
      </c>
      <c r="E167" s="30" t="s">
        <v>356</v>
      </c>
      <c r="F167" s="36" t="s">
        <v>419</v>
      </c>
      <c r="G167" s="30" t="s">
        <v>420</v>
      </c>
      <c r="H167" s="28" t="s">
        <v>421</v>
      </c>
      <c r="I167" s="30" t="s">
        <v>422</v>
      </c>
      <c r="J167" s="31" t="s">
        <v>27</v>
      </c>
      <c r="K167" s="32" t="s">
        <v>28</v>
      </c>
      <c r="L167" s="28" t="s">
        <v>15</v>
      </c>
      <c r="M167" s="26">
        <v>25113464</v>
      </c>
      <c r="N167" s="26">
        <v>0</v>
      </c>
      <c r="O167" s="26">
        <v>25113464</v>
      </c>
      <c r="P167" s="27">
        <v>0</v>
      </c>
      <c r="Q167" s="27">
        <v>0</v>
      </c>
      <c r="R167" s="27">
        <v>932912.76</v>
      </c>
      <c r="S167" s="108">
        <v>0</v>
      </c>
      <c r="T167" s="108">
        <v>0</v>
      </c>
      <c r="U167" s="108">
        <v>192991.21</v>
      </c>
      <c r="V167" s="108">
        <v>0</v>
      </c>
      <c r="W167" s="108">
        <v>0</v>
      </c>
      <c r="X167" s="108">
        <v>532065.79</v>
      </c>
      <c r="Y167" s="108">
        <v>0</v>
      </c>
      <c r="Z167" s="108">
        <v>0</v>
      </c>
      <c r="AA167" s="108">
        <v>581057.66</v>
      </c>
      <c r="AB167" s="108">
        <v>0</v>
      </c>
      <c r="AC167" s="108">
        <v>0</v>
      </c>
      <c r="AD167" s="108">
        <v>394335.54</v>
      </c>
      <c r="AE167" s="27">
        <f t="shared" si="31"/>
        <v>1700450.2000000002</v>
      </c>
      <c r="AF167" s="108">
        <v>7332020.0140000004</v>
      </c>
      <c r="AG167" s="108">
        <v>7416066.1140000001</v>
      </c>
      <c r="AH167" s="108">
        <v>7732014.9120000005</v>
      </c>
      <c r="AI167" s="108">
        <v>0</v>
      </c>
      <c r="AJ167" s="27">
        <f t="shared" si="32"/>
        <v>25113464</v>
      </c>
      <c r="AK167" s="11">
        <v>2000529.6629907528</v>
      </c>
      <c r="AL167" s="11">
        <v>8625905.9675189983</v>
      </c>
      <c r="AM167" s="11">
        <v>8724783.7330123298</v>
      </c>
      <c r="AN167" s="11">
        <v>7624831.0764779188</v>
      </c>
      <c r="AO167" s="11">
        <v>0</v>
      </c>
      <c r="AP167" s="11">
        <v>2239027.4235</v>
      </c>
      <c r="AQ167" s="11">
        <v>5222776.9815874994</v>
      </c>
      <c r="AR167" s="11">
        <v>12638843.121037498</v>
      </c>
      <c r="AS167" s="11">
        <v>24143103.072850004</v>
      </c>
      <c r="AT167" s="11">
        <v>25113464.500000004</v>
      </c>
      <c r="AV167" s="12"/>
      <c r="AW167" s="12"/>
    </row>
    <row r="168" spans="1:49" ht="136.5" x14ac:dyDescent="0.25">
      <c r="A168" s="10" t="s">
        <v>423</v>
      </c>
      <c r="B168" s="10" t="s">
        <v>423</v>
      </c>
      <c r="C168" s="28">
        <v>4</v>
      </c>
      <c r="D168" s="36" t="s">
        <v>355</v>
      </c>
      <c r="E168" s="30" t="s">
        <v>356</v>
      </c>
      <c r="F168" s="36" t="s">
        <v>419</v>
      </c>
      <c r="G168" s="30" t="s">
        <v>420</v>
      </c>
      <c r="H168" s="31" t="s">
        <v>424</v>
      </c>
      <c r="I168" s="30" t="s">
        <v>425</v>
      </c>
      <c r="J168" s="31" t="s">
        <v>27</v>
      </c>
      <c r="K168" s="39" t="s">
        <v>426</v>
      </c>
      <c r="L168" s="28" t="s">
        <v>15</v>
      </c>
      <c r="M168" s="26">
        <v>1631121</v>
      </c>
      <c r="N168" s="26">
        <v>0</v>
      </c>
      <c r="O168" s="26">
        <v>1631121</v>
      </c>
      <c r="P168" s="27">
        <v>0</v>
      </c>
      <c r="Q168" s="27">
        <v>0</v>
      </c>
      <c r="R168" s="27">
        <v>18099.11</v>
      </c>
      <c r="S168" s="108">
        <v>0</v>
      </c>
      <c r="T168" s="108">
        <v>0</v>
      </c>
      <c r="U168" s="108">
        <v>0</v>
      </c>
      <c r="V168" s="108">
        <v>0</v>
      </c>
      <c r="W168" s="108">
        <v>0</v>
      </c>
      <c r="X168" s="108">
        <v>61295.6</v>
      </c>
      <c r="Y168" s="108">
        <v>0</v>
      </c>
      <c r="Z168" s="108">
        <v>0</v>
      </c>
      <c r="AA168" s="108">
        <v>45443.11</v>
      </c>
      <c r="AB168" s="108">
        <v>0</v>
      </c>
      <c r="AC168" s="108">
        <v>0</v>
      </c>
      <c r="AD168" s="108">
        <v>55191.12</v>
      </c>
      <c r="AE168" s="27">
        <f t="shared" si="31"/>
        <v>161929.82999999999</v>
      </c>
      <c r="AF168" s="108">
        <v>306520.23</v>
      </c>
      <c r="AG168" s="108">
        <v>553501.32299999997</v>
      </c>
      <c r="AH168" s="108">
        <v>368784.62300000002</v>
      </c>
      <c r="AI168" s="108">
        <v>222285.88399999999</v>
      </c>
      <c r="AJ168" s="27">
        <f t="shared" si="32"/>
        <v>1631121</v>
      </c>
      <c r="AK168" s="11">
        <v>190505.69403237404</v>
      </c>
      <c r="AL168" s="11">
        <v>360612.05740235088</v>
      </c>
      <c r="AM168" s="11">
        <v>651178.06698094006</v>
      </c>
      <c r="AN168" s="11">
        <v>433864.28895208758</v>
      </c>
      <c r="AO168" s="11">
        <v>251794.68263224745</v>
      </c>
      <c r="AP168" s="11">
        <v>124631.31800000001</v>
      </c>
      <c r="AQ168" s="11">
        <v>440993.66800000001</v>
      </c>
      <c r="AR168" s="11">
        <v>994510.49045000004</v>
      </c>
      <c r="AS168" s="11">
        <v>1363310.6254</v>
      </c>
      <c r="AT168" s="11">
        <v>1631121.35</v>
      </c>
      <c r="AV168" s="12"/>
      <c r="AW168" s="12"/>
    </row>
    <row r="169" spans="1:49" ht="136.5" x14ac:dyDescent="0.25">
      <c r="A169" s="10" t="s">
        <v>427</v>
      </c>
      <c r="B169" s="10" t="s">
        <v>427</v>
      </c>
      <c r="C169" s="28">
        <v>4</v>
      </c>
      <c r="D169" s="36" t="s">
        <v>355</v>
      </c>
      <c r="E169" s="30" t="s">
        <v>356</v>
      </c>
      <c r="F169" s="36" t="s">
        <v>419</v>
      </c>
      <c r="G169" s="30" t="s">
        <v>428</v>
      </c>
      <c r="H169" s="28" t="s">
        <v>429</v>
      </c>
      <c r="I169" s="30" t="s">
        <v>430</v>
      </c>
      <c r="J169" s="31" t="s">
        <v>27</v>
      </c>
      <c r="K169" s="32" t="s">
        <v>28</v>
      </c>
      <c r="L169" s="28" t="s">
        <v>15</v>
      </c>
      <c r="M169" s="26">
        <v>5546250</v>
      </c>
      <c r="N169" s="26">
        <v>0</v>
      </c>
      <c r="O169" s="26">
        <v>5546250</v>
      </c>
      <c r="P169" s="27">
        <v>0</v>
      </c>
      <c r="Q169" s="27">
        <v>316811.34999999998</v>
      </c>
      <c r="R169" s="27">
        <v>733155.9</v>
      </c>
      <c r="S169" s="108">
        <v>0</v>
      </c>
      <c r="T169" s="108">
        <v>0</v>
      </c>
      <c r="U169" s="108">
        <v>273897.89</v>
      </c>
      <c r="V169" s="108">
        <v>0</v>
      </c>
      <c r="W169" s="108">
        <v>0</v>
      </c>
      <c r="X169" s="108">
        <v>252875</v>
      </c>
      <c r="Y169" s="108">
        <v>0</v>
      </c>
      <c r="Z169" s="108">
        <v>0</v>
      </c>
      <c r="AA169" s="108">
        <v>267325</v>
      </c>
      <c r="AB169" s="108">
        <v>177012.5</v>
      </c>
      <c r="AC169" s="108">
        <v>0</v>
      </c>
      <c r="AD169" s="108">
        <v>0</v>
      </c>
      <c r="AE169" s="27">
        <f t="shared" si="31"/>
        <v>971110.39</v>
      </c>
      <c r="AF169" s="108">
        <v>1242732.723</v>
      </c>
      <c r="AG169" s="108">
        <v>1282470.223</v>
      </c>
      <c r="AH169" s="108">
        <v>999969.41400000011</v>
      </c>
      <c r="AI169" s="108">
        <v>0</v>
      </c>
      <c r="AJ169" s="27">
        <f t="shared" si="32"/>
        <v>5546250</v>
      </c>
      <c r="AK169" s="11">
        <v>1142482.8117647059</v>
      </c>
      <c r="AL169" s="11">
        <v>1462038.4976470589</v>
      </c>
      <c r="AM169" s="11">
        <v>1508788.4976470589</v>
      </c>
      <c r="AN169" s="11">
        <v>423333.18294117507</v>
      </c>
      <c r="AO169" s="11">
        <v>0</v>
      </c>
      <c r="AP169" s="11">
        <v>2021077.6400000001</v>
      </c>
      <c r="AQ169" s="11">
        <v>3036214.6824749997</v>
      </c>
      <c r="AR169" s="11">
        <v>4250047.4057749994</v>
      </c>
      <c r="AS169" s="11">
        <v>5546249.9999999991</v>
      </c>
      <c r="AT169" s="11">
        <v>5546249.9999999991</v>
      </c>
      <c r="AV169" s="12"/>
      <c r="AW169" s="12"/>
    </row>
    <row r="170" spans="1:49" ht="94.5" x14ac:dyDescent="0.25">
      <c r="A170" s="10" t="s">
        <v>431</v>
      </c>
      <c r="B170" s="10" t="s">
        <v>431</v>
      </c>
      <c r="C170" s="28">
        <v>4</v>
      </c>
      <c r="D170" s="36" t="s">
        <v>355</v>
      </c>
      <c r="E170" s="30" t="s">
        <v>356</v>
      </c>
      <c r="F170" s="36" t="s">
        <v>432</v>
      </c>
      <c r="G170" s="30" t="s">
        <v>433</v>
      </c>
      <c r="H170" s="28" t="s">
        <v>434</v>
      </c>
      <c r="I170" s="30" t="s">
        <v>435</v>
      </c>
      <c r="J170" s="31">
        <v>1</v>
      </c>
      <c r="K170" s="43" t="s">
        <v>65</v>
      </c>
      <c r="L170" s="28" t="s">
        <v>15</v>
      </c>
      <c r="M170" s="26">
        <v>10363449</v>
      </c>
      <c r="N170" s="26">
        <v>0</v>
      </c>
      <c r="O170" s="26">
        <v>10363449</v>
      </c>
      <c r="P170" s="27">
        <v>0</v>
      </c>
      <c r="Q170" s="27">
        <v>0</v>
      </c>
      <c r="R170" s="27">
        <v>898814.27999999991</v>
      </c>
      <c r="S170" s="108">
        <v>38782.089999999997</v>
      </c>
      <c r="T170" s="108">
        <v>0</v>
      </c>
      <c r="U170" s="108">
        <v>132558.69999999998</v>
      </c>
      <c r="V170" s="108">
        <v>59965.23000000001</v>
      </c>
      <c r="W170" s="108">
        <v>19413.490000000002</v>
      </c>
      <c r="X170" s="108">
        <v>63241.319999999992</v>
      </c>
      <c r="Y170" s="108">
        <v>0</v>
      </c>
      <c r="Z170" s="108">
        <v>19413.490000000002</v>
      </c>
      <c r="AA170" s="108">
        <v>112311.39</v>
      </c>
      <c r="AB170" s="108">
        <v>279081.59999999998</v>
      </c>
      <c r="AC170" s="108">
        <v>19413.490000000002</v>
      </c>
      <c r="AD170" s="108">
        <v>36417.24</v>
      </c>
      <c r="AE170" s="27">
        <f t="shared" si="31"/>
        <v>780598.03999999992</v>
      </c>
      <c r="AF170" s="108">
        <v>989141.62</v>
      </c>
      <c r="AG170" s="108">
        <v>2757551.1799999997</v>
      </c>
      <c r="AH170" s="108">
        <v>2358631.42</v>
      </c>
      <c r="AI170" s="108">
        <v>2578712.46</v>
      </c>
      <c r="AJ170" s="27">
        <f t="shared" si="32"/>
        <v>10363449</v>
      </c>
      <c r="AK170" s="11">
        <v>918350.79036928725</v>
      </c>
      <c r="AL170" s="11">
        <v>1163696.2200342666</v>
      </c>
      <c r="AM170" s="11">
        <v>3244178.4066441683</v>
      </c>
      <c r="AN170" s="11">
        <v>2774860.962688088</v>
      </c>
      <c r="AO170" s="11">
        <v>3033768.3902641926</v>
      </c>
      <c r="AP170" s="11">
        <v>1936085.3239999998</v>
      </c>
      <c r="AQ170" s="11">
        <v>3764607.5254999995</v>
      </c>
      <c r="AR170" s="11">
        <v>8737262.4150924999</v>
      </c>
      <c r="AS170" s="11">
        <v>13626523.865162499</v>
      </c>
      <c r="AT170" s="11">
        <v>19022158.784999996</v>
      </c>
      <c r="AV170" s="12"/>
      <c r="AW170" s="12"/>
    </row>
    <row r="171" spans="1:49" ht="94.5" x14ac:dyDescent="0.25">
      <c r="A171" s="10" t="s">
        <v>436</v>
      </c>
      <c r="B171" s="10" t="s">
        <v>436</v>
      </c>
      <c r="C171" s="28">
        <v>4</v>
      </c>
      <c r="D171" s="36" t="s">
        <v>355</v>
      </c>
      <c r="E171" s="30" t="s">
        <v>356</v>
      </c>
      <c r="F171" s="36" t="s">
        <v>432</v>
      </c>
      <c r="G171" s="30" t="s">
        <v>433</v>
      </c>
      <c r="H171" s="28" t="s">
        <v>434</v>
      </c>
      <c r="I171" s="30" t="s">
        <v>435</v>
      </c>
      <c r="J171" s="31">
        <v>2</v>
      </c>
      <c r="K171" s="43" t="s">
        <v>28</v>
      </c>
      <c r="L171" s="28" t="s">
        <v>15</v>
      </c>
      <c r="M171" s="26">
        <v>4898317</v>
      </c>
      <c r="N171" s="26">
        <v>0</v>
      </c>
      <c r="O171" s="26">
        <v>4898317</v>
      </c>
      <c r="P171" s="27">
        <v>0</v>
      </c>
      <c r="Q171" s="27">
        <v>0</v>
      </c>
      <c r="R171" s="27">
        <v>0</v>
      </c>
      <c r="S171" s="108">
        <v>0</v>
      </c>
      <c r="T171" s="108">
        <v>0</v>
      </c>
      <c r="U171" s="108">
        <v>0</v>
      </c>
      <c r="V171" s="108">
        <v>0</v>
      </c>
      <c r="W171" s="108">
        <v>0</v>
      </c>
      <c r="X171" s="108">
        <v>0</v>
      </c>
      <c r="Y171" s="108">
        <v>0</v>
      </c>
      <c r="Z171" s="108">
        <v>0</v>
      </c>
      <c r="AA171" s="108">
        <v>0</v>
      </c>
      <c r="AB171" s="108">
        <v>0</v>
      </c>
      <c r="AC171" s="108">
        <v>0</v>
      </c>
      <c r="AD171" s="108">
        <v>0</v>
      </c>
      <c r="AE171" s="27">
        <f t="shared" si="31"/>
        <v>0</v>
      </c>
      <c r="AF171" s="108">
        <v>1714410.9500000002</v>
      </c>
      <c r="AG171" s="108">
        <v>1714410.9500000002</v>
      </c>
      <c r="AH171" s="108">
        <v>1224579.25</v>
      </c>
      <c r="AI171" s="108">
        <v>244915.85</v>
      </c>
      <c r="AJ171" s="27">
        <f t="shared" si="32"/>
        <v>4898317</v>
      </c>
      <c r="AK171" s="11">
        <v>0</v>
      </c>
      <c r="AL171" s="11">
        <v>2016954.1000000003</v>
      </c>
      <c r="AM171" s="11">
        <v>2016954.1000000003</v>
      </c>
      <c r="AN171" s="11">
        <v>1440681.5</v>
      </c>
      <c r="AO171" s="11">
        <v>288136.30000000005</v>
      </c>
      <c r="AP171" s="11">
        <v>0</v>
      </c>
      <c r="AQ171" s="11">
        <v>1714410.95</v>
      </c>
      <c r="AR171" s="11">
        <v>3428821.9</v>
      </c>
      <c r="AS171" s="11">
        <v>4653401.1500000004</v>
      </c>
      <c r="AT171" s="11">
        <v>4898317</v>
      </c>
      <c r="AV171" s="12"/>
      <c r="AW171" s="12"/>
    </row>
    <row r="172" spans="1:49" ht="94.5" x14ac:dyDescent="0.25">
      <c r="A172" s="10" t="s">
        <v>437</v>
      </c>
      <c r="B172" s="10" t="s">
        <v>437</v>
      </c>
      <c r="C172" s="28">
        <v>4</v>
      </c>
      <c r="D172" s="36" t="s">
        <v>355</v>
      </c>
      <c r="E172" s="30" t="s">
        <v>356</v>
      </c>
      <c r="F172" s="36" t="s">
        <v>432</v>
      </c>
      <c r="G172" s="30" t="s">
        <v>433</v>
      </c>
      <c r="H172" s="28" t="s">
        <v>438</v>
      </c>
      <c r="I172" s="30" t="s">
        <v>439</v>
      </c>
      <c r="J172" s="31" t="s">
        <v>27</v>
      </c>
      <c r="K172" s="43" t="s">
        <v>28</v>
      </c>
      <c r="L172" s="28" t="s">
        <v>15</v>
      </c>
      <c r="M172" s="26">
        <v>24786633</v>
      </c>
      <c r="N172" s="26">
        <v>0</v>
      </c>
      <c r="O172" s="26">
        <v>24786633</v>
      </c>
      <c r="P172" s="27">
        <v>0</v>
      </c>
      <c r="Q172" s="27">
        <v>2275.1</v>
      </c>
      <c r="R172" s="27">
        <v>1698907.12</v>
      </c>
      <c r="S172" s="108">
        <v>0</v>
      </c>
      <c r="T172" s="108">
        <v>0</v>
      </c>
      <c r="U172" s="108">
        <v>614125</v>
      </c>
      <c r="V172" s="108">
        <v>0</v>
      </c>
      <c r="W172" s="108">
        <v>0</v>
      </c>
      <c r="X172" s="108">
        <v>0</v>
      </c>
      <c r="Y172" s="108">
        <v>867000</v>
      </c>
      <c r="Z172" s="108">
        <v>0</v>
      </c>
      <c r="AA172" s="108">
        <v>0</v>
      </c>
      <c r="AB172" s="108">
        <v>0</v>
      </c>
      <c r="AC172" s="108">
        <v>787525</v>
      </c>
      <c r="AD172" s="108">
        <v>0</v>
      </c>
      <c r="AE172" s="27">
        <f t="shared" si="31"/>
        <v>2268650</v>
      </c>
      <c r="AF172" s="108">
        <v>4551099.75</v>
      </c>
      <c r="AG172" s="108">
        <v>7324595.2860000003</v>
      </c>
      <c r="AH172" s="108">
        <v>6565970.2860000003</v>
      </c>
      <c r="AI172" s="108">
        <v>2375135.4580000006</v>
      </c>
      <c r="AJ172" s="27">
        <f t="shared" si="32"/>
        <v>24786633.000000004</v>
      </c>
      <c r="AK172" s="11">
        <v>2669000.0269197514</v>
      </c>
      <c r="AL172" s="11">
        <v>5354235.0540032508</v>
      </c>
      <c r="AM172" s="11">
        <v>8617171.0116193704</v>
      </c>
      <c r="AN172" s="11">
        <v>7724671.0026175436</v>
      </c>
      <c r="AO172" s="11">
        <v>835654.45484007895</v>
      </c>
      <c r="AP172" s="11">
        <v>3182307.2309999997</v>
      </c>
      <c r="AQ172" s="11">
        <v>6668369.7309999997</v>
      </c>
      <c r="AR172" s="11">
        <v>13548495.511400001</v>
      </c>
      <c r="AS172" s="11">
        <v>20439590.806999996</v>
      </c>
      <c r="AT172" s="11">
        <v>24786633.241499998</v>
      </c>
      <c r="AV172" s="12"/>
      <c r="AW172" s="12"/>
    </row>
    <row r="173" spans="1:49" ht="94.5" x14ac:dyDescent="0.25">
      <c r="A173" s="10" t="s">
        <v>440</v>
      </c>
      <c r="B173" s="10" t="s">
        <v>440</v>
      </c>
      <c r="C173" s="28">
        <v>4</v>
      </c>
      <c r="D173" s="36" t="s">
        <v>355</v>
      </c>
      <c r="E173" s="30" t="s">
        <v>356</v>
      </c>
      <c r="F173" s="36" t="s">
        <v>432</v>
      </c>
      <c r="G173" s="30" t="s">
        <v>433</v>
      </c>
      <c r="H173" s="37" t="s">
        <v>441</v>
      </c>
      <c r="I173" s="30" t="s">
        <v>442</v>
      </c>
      <c r="J173" s="31" t="s">
        <v>27</v>
      </c>
      <c r="K173" s="35" t="s">
        <v>97</v>
      </c>
      <c r="L173" s="28" t="s">
        <v>15</v>
      </c>
      <c r="M173" s="26">
        <v>3685037</v>
      </c>
      <c r="N173" s="26">
        <v>0</v>
      </c>
      <c r="O173" s="26">
        <v>3685037</v>
      </c>
      <c r="P173" s="27">
        <v>0</v>
      </c>
      <c r="Q173" s="27">
        <v>0</v>
      </c>
      <c r="R173" s="27">
        <v>0</v>
      </c>
      <c r="S173" s="108">
        <v>0</v>
      </c>
      <c r="T173" s="108">
        <v>0</v>
      </c>
      <c r="U173" s="108">
        <v>0</v>
      </c>
      <c r="V173" s="108">
        <v>0</v>
      </c>
      <c r="W173" s="108">
        <v>0</v>
      </c>
      <c r="X173" s="108">
        <v>0</v>
      </c>
      <c r="Y173" s="108">
        <v>0</v>
      </c>
      <c r="Z173" s="108">
        <v>184251.85</v>
      </c>
      <c r="AA173" s="108">
        <v>0</v>
      </c>
      <c r="AB173" s="108">
        <v>0</v>
      </c>
      <c r="AC173" s="108">
        <v>0</v>
      </c>
      <c r="AD173" s="108">
        <v>0</v>
      </c>
      <c r="AE173" s="27">
        <f t="shared" si="31"/>
        <v>184251.85</v>
      </c>
      <c r="AF173" s="108">
        <v>737007.4</v>
      </c>
      <c r="AG173" s="108">
        <v>1105511.0999999999</v>
      </c>
      <c r="AH173" s="108">
        <v>1105511.0999999999</v>
      </c>
      <c r="AI173" s="108">
        <v>552755.54999999993</v>
      </c>
      <c r="AJ173" s="27">
        <f t="shared" si="32"/>
        <v>3685036.9999999995</v>
      </c>
      <c r="AK173" s="11">
        <v>211636.85</v>
      </c>
      <c r="AL173" s="11">
        <v>846547.4</v>
      </c>
      <c r="AM173" s="11">
        <v>1269821.0999999999</v>
      </c>
      <c r="AN173" s="11">
        <v>1269821.0999999999</v>
      </c>
      <c r="AO173" s="11">
        <v>634910.54999999993</v>
      </c>
      <c r="AP173" s="11">
        <v>0</v>
      </c>
      <c r="AQ173" s="11">
        <v>737007.4</v>
      </c>
      <c r="AR173" s="11">
        <v>1842518.5000000002</v>
      </c>
      <c r="AS173" s="11">
        <v>2948029.6</v>
      </c>
      <c r="AT173" s="11">
        <v>3500785.1500000004</v>
      </c>
      <c r="AV173" s="12"/>
      <c r="AW173" s="12"/>
    </row>
    <row r="174" spans="1:49" ht="84" x14ac:dyDescent="0.25">
      <c r="A174" s="10" t="s">
        <v>443</v>
      </c>
      <c r="B174" s="10" t="s">
        <v>443</v>
      </c>
      <c r="C174" s="28">
        <v>4</v>
      </c>
      <c r="D174" s="36" t="s">
        <v>444</v>
      </c>
      <c r="E174" s="30" t="s">
        <v>445</v>
      </c>
      <c r="F174" s="36" t="s">
        <v>446</v>
      </c>
      <c r="G174" s="30" t="s">
        <v>447</v>
      </c>
      <c r="H174" s="28" t="s">
        <v>448</v>
      </c>
      <c r="I174" s="30" t="s">
        <v>449</v>
      </c>
      <c r="J174" s="31" t="s">
        <v>27</v>
      </c>
      <c r="K174" s="32" t="s">
        <v>450</v>
      </c>
      <c r="L174" s="28" t="s">
        <v>16</v>
      </c>
      <c r="M174" s="26">
        <v>22792352</v>
      </c>
      <c r="N174" s="26">
        <v>0</v>
      </c>
      <c r="O174" s="26">
        <v>22792352</v>
      </c>
      <c r="P174" s="27">
        <v>0</v>
      </c>
      <c r="Q174" s="27">
        <v>57799.21</v>
      </c>
      <c r="R174" s="27">
        <v>1022952.79</v>
      </c>
      <c r="S174" s="108">
        <v>0</v>
      </c>
      <c r="T174" s="108">
        <v>0</v>
      </c>
      <c r="U174" s="108">
        <v>0</v>
      </c>
      <c r="V174" s="108">
        <v>0</v>
      </c>
      <c r="W174" s="108">
        <v>510000</v>
      </c>
      <c r="X174" s="108">
        <v>190612.5</v>
      </c>
      <c r="Y174" s="108">
        <v>0</v>
      </c>
      <c r="Z174" s="108">
        <v>0</v>
      </c>
      <c r="AA174" s="108">
        <v>0</v>
      </c>
      <c r="AB174" s="108">
        <v>0</v>
      </c>
      <c r="AC174" s="108">
        <v>1160250</v>
      </c>
      <c r="AD174" s="108">
        <v>0</v>
      </c>
      <c r="AE174" s="27">
        <f t="shared" si="31"/>
        <v>1860862.5</v>
      </c>
      <c r="AF174" s="108">
        <v>12382995</v>
      </c>
      <c r="AG174" s="108">
        <v>7467742.5</v>
      </c>
      <c r="AH174" s="108">
        <v>0</v>
      </c>
      <c r="AI174" s="108">
        <v>0</v>
      </c>
      <c r="AJ174" s="27">
        <f t="shared" si="32"/>
        <v>22792352</v>
      </c>
      <c r="AK174" s="11">
        <v>2189250.0192103912</v>
      </c>
      <c r="AL174" s="11">
        <v>14568229.53959907</v>
      </c>
      <c r="AM174" s="11">
        <v>8785579.4888570514</v>
      </c>
      <c r="AN174" s="11">
        <v>0</v>
      </c>
      <c r="AO174" s="11">
        <v>0</v>
      </c>
      <c r="AP174" s="11">
        <v>825815.647</v>
      </c>
      <c r="AQ174" s="11">
        <v>10896226.824699998</v>
      </c>
      <c r="AR174" s="11">
        <v>16293763.002399998</v>
      </c>
      <c r="AS174" s="11">
        <v>22792352.199999999</v>
      </c>
      <c r="AT174" s="11">
        <v>22792352.199999999</v>
      </c>
      <c r="AV174" s="12"/>
      <c r="AW174" s="12"/>
    </row>
    <row r="175" spans="1:49" ht="84" x14ac:dyDescent="0.25">
      <c r="A175" s="10" t="s">
        <v>451</v>
      </c>
      <c r="B175" s="10" t="s">
        <v>451</v>
      </c>
      <c r="C175" s="28">
        <v>4</v>
      </c>
      <c r="D175" s="36" t="s">
        <v>444</v>
      </c>
      <c r="E175" s="30" t="s">
        <v>445</v>
      </c>
      <c r="F175" s="36" t="s">
        <v>446</v>
      </c>
      <c r="G175" s="30" t="s">
        <v>447</v>
      </c>
      <c r="H175" s="28" t="s">
        <v>452</v>
      </c>
      <c r="I175" s="30" t="s">
        <v>453</v>
      </c>
      <c r="J175" s="28">
        <v>1</v>
      </c>
      <c r="K175" s="32" t="s">
        <v>65</v>
      </c>
      <c r="L175" s="28" t="s">
        <v>16</v>
      </c>
      <c r="M175" s="26">
        <v>39092603</v>
      </c>
      <c r="N175" s="26">
        <v>0</v>
      </c>
      <c r="O175" s="26">
        <v>39092603</v>
      </c>
      <c r="P175" s="27">
        <v>0</v>
      </c>
      <c r="Q175" s="27">
        <v>623543.91999999993</v>
      </c>
      <c r="R175" s="27">
        <v>6218561.6299999999</v>
      </c>
      <c r="S175" s="108">
        <v>623377.16999999993</v>
      </c>
      <c r="T175" s="108">
        <v>300238.04000000004</v>
      </c>
      <c r="U175" s="108">
        <v>156813.03999999998</v>
      </c>
      <c r="V175" s="108">
        <v>563929.65</v>
      </c>
      <c r="W175" s="108">
        <v>1961642.57</v>
      </c>
      <c r="X175" s="108">
        <v>94840.560000000012</v>
      </c>
      <c r="Y175" s="108">
        <v>676905.27</v>
      </c>
      <c r="Z175" s="108">
        <v>243963.76</v>
      </c>
      <c r="AA175" s="108">
        <v>942847.49999999965</v>
      </c>
      <c r="AB175" s="108">
        <v>592895.09000000008</v>
      </c>
      <c r="AC175" s="108">
        <v>1433351.32</v>
      </c>
      <c r="AD175" s="108">
        <v>402932.97999999986</v>
      </c>
      <c r="AE175" s="27">
        <f t="shared" si="31"/>
        <v>7993736.9499999993</v>
      </c>
      <c r="AF175" s="108">
        <v>11431685.756000001</v>
      </c>
      <c r="AG175" s="108">
        <v>7375381.9580000006</v>
      </c>
      <c r="AH175" s="108">
        <v>4465886.2259999998</v>
      </c>
      <c r="AI175" s="108">
        <v>983806.55999999994</v>
      </c>
      <c r="AJ175" s="27">
        <f t="shared" si="32"/>
        <v>39092603</v>
      </c>
      <c r="AK175" s="11">
        <v>7993736.9499999993</v>
      </c>
      <c r="AL175" s="11">
        <v>11431685.756000001</v>
      </c>
      <c r="AM175" s="11">
        <v>7375381.9580000006</v>
      </c>
      <c r="AN175" s="11">
        <v>4465886.2259999998</v>
      </c>
      <c r="AO175" s="11">
        <v>983806.55999999994</v>
      </c>
      <c r="AP175" s="11">
        <v>11622984.030999999</v>
      </c>
      <c r="AQ175" s="11">
        <v>30386899.603100006</v>
      </c>
      <c r="AR175" s="11">
        <v>43276977.646950006</v>
      </c>
      <c r="AS175" s="11">
        <v>47572509.718400002</v>
      </c>
      <c r="AT175" s="11">
        <v>50818673.848500006</v>
      </c>
      <c r="AV175" s="12"/>
      <c r="AW175" s="12"/>
    </row>
    <row r="176" spans="1:49" ht="84" x14ac:dyDescent="0.25">
      <c r="A176" s="10" t="s">
        <v>454</v>
      </c>
      <c r="B176" s="10" t="s">
        <v>454</v>
      </c>
      <c r="C176" s="28">
        <v>4</v>
      </c>
      <c r="D176" s="36" t="s">
        <v>444</v>
      </c>
      <c r="E176" s="30" t="s">
        <v>445</v>
      </c>
      <c r="F176" s="36" t="s">
        <v>446</v>
      </c>
      <c r="G176" s="30" t="s">
        <v>447</v>
      </c>
      <c r="H176" s="28" t="s">
        <v>452</v>
      </c>
      <c r="I176" s="30" t="s">
        <v>453</v>
      </c>
      <c r="J176" s="28">
        <v>2</v>
      </c>
      <c r="K176" s="32" t="s">
        <v>65</v>
      </c>
      <c r="L176" s="28" t="s">
        <v>16</v>
      </c>
      <c r="M176" s="26">
        <v>31159897</v>
      </c>
      <c r="N176" s="26">
        <v>0</v>
      </c>
      <c r="O176" s="26">
        <v>31159897</v>
      </c>
      <c r="P176" s="27">
        <v>0</v>
      </c>
      <c r="Q176" s="27">
        <v>0</v>
      </c>
      <c r="R176" s="27">
        <v>0</v>
      </c>
      <c r="S176" s="108">
        <v>0</v>
      </c>
      <c r="T176" s="108">
        <v>0</v>
      </c>
      <c r="U176" s="108">
        <v>0</v>
      </c>
      <c r="V176" s="108">
        <v>27853.9</v>
      </c>
      <c r="W176" s="108">
        <v>1649950.05</v>
      </c>
      <c r="X176" s="108">
        <v>45000</v>
      </c>
      <c r="Y176" s="108">
        <v>36432.5</v>
      </c>
      <c r="Z176" s="108">
        <v>0</v>
      </c>
      <c r="AA176" s="108">
        <v>55243.56</v>
      </c>
      <c r="AB176" s="108">
        <v>19917.63</v>
      </c>
      <c r="AC176" s="108">
        <v>1634949.7</v>
      </c>
      <c r="AD176" s="108">
        <v>48258</v>
      </c>
      <c r="AE176" s="27">
        <f t="shared" si="31"/>
        <v>3517605.34</v>
      </c>
      <c r="AF176" s="108">
        <v>12182100.309</v>
      </c>
      <c r="AG176" s="108">
        <v>10116924.885</v>
      </c>
      <c r="AH176" s="108">
        <v>4109249.466</v>
      </c>
      <c r="AI176" s="108">
        <v>1234017</v>
      </c>
      <c r="AJ176" s="27">
        <f t="shared" si="32"/>
        <v>31159897</v>
      </c>
      <c r="AK176" s="11">
        <v>3517605.34</v>
      </c>
      <c r="AL176" s="11">
        <v>12182100.309</v>
      </c>
      <c r="AM176" s="11">
        <v>10116924.885</v>
      </c>
      <c r="AN176" s="11">
        <v>4109249.466</v>
      </c>
      <c r="AO176" s="11">
        <v>1234017</v>
      </c>
      <c r="AP176" s="11">
        <v>75161.190499999997</v>
      </c>
      <c r="AQ176" s="11">
        <v>6580491.8149000006</v>
      </c>
      <c r="AR176" s="11">
        <v>23677946.137400001</v>
      </c>
      <c r="AS176" s="11">
        <v>29544552.799999997</v>
      </c>
      <c r="AT176" s="11">
        <v>31996976.999999993</v>
      </c>
      <c r="AV176" s="12"/>
      <c r="AW176" s="12"/>
    </row>
    <row r="177" spans="1:49" ht="84" x14ac:dyDescent="0.25">
      <c r="A177" s="10" t="s">
        <v>455</v>
      </c>
      <c r="B177" s="10" t="s">
        <v>455</v>
      </c>
      <c r="C177" s="28">
        <v>4</v>
      </c>
      <c r="D177" s="36" t="s">
        <v>444</v>
      </c>
      <c r="E177" s="30" t="s">
        <v>445</v>
      </c>
      <c r="F177" s="36" t="s">
        <v>446</v>
      </c>
      <c r="G177" s="30" t="s">
        <v>447</v>
      </c>
      <c r="H177" s="28" t="s">
        <v>456</v>
      </c>
      <c r="I177" s="30" t="s">
        <v>457</v>
      </c>
      <c r="J177" s="28" t="s">
        <v>27</v>
      </c>
      <c r="K177" s="32" t="s">
        <v>450</v>
      </c>
      <c r="L177" s="28" t="s">
        <v>16</v>
      </c>
      <c r="M177" s="26">
        <v>9388161</v>
      </c>
      <c r="N177" s="26">
        <v>0</v>
      </c>
      <c r="O177" s="26">
        <v>9388161</v>
      </c>
      <c r="P177" s="27">
        <v>0</v>
      </c>
      <c r="Q177" s="27">
        <v>0</v>
      </c>
      <c r="R177" s="27">
        <v>23138.28</v>
      </c>
      <c r="S177" s="108">
        <v>0</v>
      </c>
      <c r="T177" s="108">
        <v>99046.95</v>
      </c>
      <c r="U177" s="108">
        <v>0</v>
      </c>
      <c r="V177" s="108">
        <v>40160</v>
      </c>
      <c r="W177" s="108">
        <v>0</v>
      </c>
      <c r="X177" s="108">
        <v>0</v>
      </c>
      <c r="Y177" s="108">
        <v>88853</v>
      </c>
      <c r="Z177" s="108">
        <v>0</v>
      </c>
      <c r="AA177" s="108">
        <v>398208</v>
      </c>
      <c r="AB177" s="108">
        <v>29463</v>
      </c>
      <c r="AC177" s="108">
        <v>912708.79</v>
      </c>
      <c r="AD177" s="108">
        <v>0</v>
      </c>
      <c r="AE177" s="27">
        <f t="shared" si="31"/>
        <v>1568439.74</v>
      </c>
      <c r="AF177" s="108">
        <v>4625657.0379999997</v>
      </c>
      <c r="AG177" s="108">
        <v>3170925.9419999998</v>
      </c>
      <c r="AH177" s="108">
        <v>0</v>
      </c>
      <c r="AI177" s="108">
        <v>0</v>
      </c>
      <c r="AJ177" s="27">
        <f t="shared" si="32"/>
        <v>9388161</v>
      </c>
      <c r="AK177" s="11">
        <v>1568439.74</v>
      </c>
      <c r="AL177" s="11">
        <v>4625657.0379999997</v>
      </c>
      <c r="AM177" s="11">
        <v>3161985.7620000001</v>
      </c>
      <c r="AN177" s="11">
        <v>0</v>
      </c>
      <c r="AO177" s="11">
        <v>0</v>
      </c>
      <c r="AP177" s="11">
        <v>179492.72349999999</v>
      </c>
      <c r="AQ177" s="11">
        <v>4736899.3324000007</v>
      </c>
      <c r="AR177" s="11">
        <v>9388161.4979999997</v>
      </c>
      <c r="AS177" s="11">
        <v>9388161.4979999997</v>
      </c>
      <c r="AT177" s="11">
        <v>9388161.4979999997</v>
      </c>
      <c r="AV177" s="12"/>
      <c r="AW177" s="12"/>
    </row>
    <row r="178" spans="1:49" ht="42" x14ac:dyDescent="0.25">
      <c r="A178" s="10" t="s">
        <v>458</v>
      </c>
      <c r="B178" s="10" t="s">
        <v>458</v>
      </c>
      <c r="C178" s="28">
        <v>4</v>
      </c>
      <c r="D178" s="36" t="s">
        <v>444</v>
      </c>
      <c r="E178" s="30" t="s">
        <v>445</v>
      </c>
      <c r="F178" s="36" t="s">
        <v>459</v>
      </c>
      <c r="G178" s="30" t="s">
        <v>460</v>
      </c>
      <c r="H178" s="31" t="s">
        <v>461</v>
      </c>
      <c r="I178" s="30" t="s">
        <v>460</v>
      </c>
      <c r="J178" s="31" t="s">
        <v>27</v>
      </c>
      <c r="K178" s="32" t="s">
        <v>426</v>
      </c>
      <c r="L178" s="28" t="s">
        <v>16</v>
      </c>
      <c r="M178" s="26">
        <v>17141132</v>
      </c>
      <c r="N178" s="26">
        <v>0</v>
      </c>
      <c r="O178" s="26">
        <v>17141132</v>
      </c>
      <c r="P178" s="27">
        <v>0</v>
      </c>
      <c r="Q178" s="27">
        <v>0</v>
      </c>
      <c r="R178" s="27">
        <v>0</v>
      </c>
      <c r="S178" s="108">
        <v>0</v>
      </c>
      <c r="T178" s="108">
        <v>0</v>
      </c>
      <c r="U178" s="108">
        <v>0</v>
      </c>
      <c r="V178" s="108">
        <v>0</v>
      </c>
      <c r="W178" s="108">
        <v>0</v>
      </c>
      <c r="X178" s="108">
        <v>0</v>
      </c>
      <c r="Y178" s="108">
        <v>0</v>
      </c>
      <c r="Z178" s="108">
        <v>0</v>
      </c>
      <c r="AA178" s="108">
        <v>857056.60000000009</v>
      </c>
      <c r="AB178" s="108">
        <v>0</v>
      </c>
      <c r="AC178" s="108">
        <v>0</v>
      </c>
      <c r="AD178" s="108">
        <v>0</v>
      </c>
      <c r="AE178" s="27">
        <f t="shared" si="31"/>
        <v>857056.60000000009</v>
      </c>
      <c r="AF178" s="108">
        <v>5142339.5999999996</v>
      </c>
      <c r="AG178" s="108">
        <v>5142339.5999999996</v>
      </c>
      <c r="AH178" s="108">
        <v>5142339.5999999996</v>
      </c>
      <c r="AI178" s="108">
        <v>857056.60000000009</v>
      </c>
      <c r="AJ178" s="27">
        <f t="shared" si="32"/>
        <v>17141132</v>
      </c>
      <c r="AK178" s="11">
        <v>907471.70000000019</v>
      </c>
      <c r="AL178" s="11">
        <v>5444830.2000000002</v>
      </c>
      <c r="AM178" s="11">
        <v>5444830.2000000002</v>
      </c>
      <c r="AN178" s="11">
        <v>5444830.2000000002</v>
      </c>
      <c r="AO178" s="11">
        <v>907471.70000000019</v>
      </c>
      <c r="AP178" s="11">
        <v>0</v>
      </c>
      <c r="AQ178" s="11">
        <v>5999396.2000000002</v>
      </c>
      <c r="AR178" s="11">
        <v>11141735.800000001</v>
      </c>
      <c r="AS178" s="11">
        <v>16284075.400000002</v>
      </c>
      <c r="AT178" s="11">
        <v>17141132</v>
      </c>
      <c r="AV178" s="12"/>
      <c r="AW178" s="12"/>
    </row>
    <row r="179" spans="1:49" ht="94.5" x14ac:dyDescent="0.25">
      <c r="A179" s="10" t="s">
        <v>462</v>
      </c>
      <c r="B179" s="10" t="s">
        <v>462</v>
      </c>
      <c r="C179" s="28">
        <v>4</v>
      </c>
      <c r="D179" s="36" t="s">
        <v>444</v>
      </c>
      <c r="E179" s="30" t="s">
        <v>445</v>
      </c>
      <c r="F179" s="36" t="s">
        <v>463</v>
      </c>
      <c r="G179" s="30" t="s">
        <v>464</v>
      </c>
      <c r="H179" s="28" t="s">
        <v>465</v>
      </c>
      <c r="I179" s="30" t="s">
        <v>668</v>
      </c>
      <c r="J179" s="31" t="s">
        <v>27</v>
      </c>
      <c r="K179" s="32" t="s">
        <v>450</v>
      </c>
      <c r="L179" s="28" t="s">
        <v>15</v>
      </c>
      <c r="M179" s="26">
        <v>40672500</v>
      </c>
      <c r="N179" s="26">
        <v>0</v>
      </c>
      <c r="O179" s="26">
        <v>40672500</v>
      </c>
      <c r="P179" s="27">
        <v>0</v>
      </c>
      <c r="Q179" s="27">
        <v>0</v>
      </c>
      <c r="R179" s="27">
        <v>0</v>
      </c>
      <c r="S179" s="108">
        <v>0</v>
      </c>
      <c r="T179" s="108">
        <v>0</v>
      </c>
      <c r="U179" s="108">
        <v>0</v>
      </c>
      <c r="V179" s="108">
        <v>0</v>
      </c>
      <c r="W179" s="108">
        <v>0</v>
      </c>
      <c r="X179" s="108">
        <v>0</v>
      </c>
      <c r="Y179" s="108">
        <v>0</v>
      </c>
      <c r="Z179" s="108">
        <v>0</v>
      </c>
      <c r="AA179" s="108">
        <v>0</v>
      </c>
      <c r="AB179" s="108">
        <v>0</v>
      </c>
      <c r="AC179" s="108">
        <v>0</v>
      </c>
      <c r="AD179" s="108">
        <v>2777800</v>
      </c>
      <c r="AE179" s="27">
        <f t="shared" si="31"/>
        <v>2777800</v>
      </c>
      <c r="AF179" s="108">
        <v>12338069</v>
      </c>
      <c r="AG179" s="108">
        <v>12439750</v>
      </c>
      <c r="AH179" s="108">
        <v>10473169</v>
      </c>
      <c r="AI179" s="108">
        <v>2643712</v>
      </c>
      <c r="AJ179" s="27">
        <f t="shared" si="32"/>
        <v>40672500</v>
      </c>
      <c r="AK179" s="11">
        <v>3268000</v>
      </c>
      <c r="AL179" s="11">
        <v>14515375.294117648</v>
      </c>
      <c r="AM179" s="11">
        <v>14635000</v>
      </c>
      <c r="AN179" s="11">
        <v>12321375.294117648</v>
      </c>
      <c r="AO179" s="11">
        <v>3110249.411764706</v>
      </c>
      <c r="AP179" s="11">
        <v>0</v>
      </c>
      <c r="AQ179" s="11">
        <v>10082647</v>
      </c>
      <c r="AR179" s="11">
        <v>22471557</v>
      </c>
      <c r="AS179" s="11">
        <v>32792203.999999996</v>
      </c>
      <c r="AT179" s="11">
        <v>40672500</v>
      </c>
      <c r="AV179" s="12"/>
      <c r="AW179" s="12"/>
    </row>
    <row r="180" spans="1:49" ht="94.5" x14ac:dyDescent="0.25">
      <c r="A180" s="10" t="s">
        <v>466</v>
      </c>
      <c r="B180" s="10" t="s">
        <v>466</v>
      </c>
      <c r="C180" s="28">
        <v>4</v>
      </c>
      <c r="D180" s="36" t="s">
        <v>444</v>
      </c>
      <c r="E180" s="30" t="s">
        <v>445</v>
      </c>
      <c r="F180" s="36" t="s">
        <v>463</v>
      </c>
      <c r="G180" s="30" t="s">
        <v>464</v>
      </c>
      <c r="H180" s="28" t="s">
        <v>467</v>
      </c>
      <c r="I180" s="30" t="s">
        <v>468</v>
      </c>
      <c r="J180" s="31" t="s">
        <v>27</v>
      </c>
      <c r="K180" s="32" t="s">
        <v>450</v>
      </c>
      <c r="L180" s="28" t="s">
        <v>15</v>
      </c>
      <c r="M180" s="26">
        <v>55437650</v>
      </c>
      <c r="N180" s="26">
        <v>0</v>
      </c>
      <c r="O180" s="26">
        <v>55437650</v>
      </c>
      <c r="P180" s="27">
        <v>0</v>
      </c>
      <c r="Q180" s="27">
        <v>2578603.9</v>
      </c>
      <c r="R180" s="27">
        <v>11223974.15</v>
      </c>
      <c r="S180" s="108">
        <v>0</v>
      </c>
      <c r="T180" s="108">
        <v>0</v>
      </c>
      <c r="U180" s="108">
        <v>3706726.14</v>
      </c>
      <c r="V180" s="108">
        <v>0</v>
      </c>
      <c r="W180" s="108">
        <v>0</v>
      </c>
      <c r="X180" s="108">
        <v>2312000</v>
      </c>
      <c r="Y180" s="108">
        <v>0</v>
      </c>
      <c r="Z180" s="108">
        <v>0</v>
      </c>
      <c r="AA180" s="108">
        <v>2384250</v>
      </c>
      <c r="AB180" s="108">
        <v>0</v>
      </c>
      <c r="AC180" s="108">
        <v>1589500</v>
      </c>
      <c r="AD180" s="108">
        <v>0</v>
      </c>
      <c r="AE180" s="27">
        <f t="shared" si="31"/>
        <v>9992476.1400000006</v>
      </c>
      <c r="AF180" s="108">
        <v>14189025.561000001</v>
      </c>
      <c r="AG180" s="108">
        <v>11503570.249000004</v>
      </c>
      <c r="AH180" s="108">
        <v>2975000</v>
      </c>
      <c r="AI180" s="108">
        <v>2975000</v>
      </c>
      <c r="AJ180" s="27">
        <f t="shared" si="32"/>
        <v>55437650.000000007</v>
      </c>
      <c r="AK180" s="11">
        <v>11755854.335366799</v>
      </c>
      <c r="AL180" s="11">
        <v>16692971.32351343</v>
      </c>
      <c r="AM180" s="11">
        <v>13533612.118677843</v>
      </c>
      <c r="AN180" s="11">
        <v>3500000.0157834976</v>
      </c>
      <c r="AO180" s="11">
        <v>496605.18665843457</v>
      </c>
      <c r="AP180" s="11">
        <v>22205554.190000001</v>
      </c>
      <c r="AQ180" s="11">
        <v>35451510.869525</v>
      </c>
      <c r="AR180" s="11">
        <v>46962378.844400004</v>
      </c>
      <c r="AS180" s="11">
        <v>52462650.25</v>
      </c>
      <c r="AT180" s="11">
        <v>55437650.25</v>
      </c>
      <c r="AV180" s="12"/>
      <c r="AW180" s="12"/>
    </row>
    <row r="181" spans="1:49" ht="94.5" x14ac:dyDescent="0.25">
      <c r="A181" s="10" t="s">
        <v>469</v>
      </c>
      <c r="B181" s="10" t="s">
        <v>469</v>
      </c>
      <c r="C181" s="28">
        <v>4</v>
      </c>
      <c r="D181" s="36" t="s">
        <v>444</v>
      </c>
      <c r="E181" s="30" t="s">
        <v>445</v>
      </c>
      <c r="F181" s="36" t="s">
        <v>463</v>
      </c>
      <c r="G181" s="30" t="s">
        <v>464</v>
      </c>
      <c r="H181" s="28" t="s">
        <v>470</v>
      </c>
      <c r="I181" s="30" t="s">
        <v>667</v>
      </c>
      <c r="J181" s="31" t="s">
        <v>27</v>
      </c>
      <c r="K181" s="32" t="s">
        <v>450</v>
      </c>
      <c r="L181" s="28" t="s">
        <v>15</v>
      </c>
      <c r="M181" s="26">
        <v>14280000</v>
      </c>
      <c r="N181" s="26">
        <v>0</v>
      </c>
      <c r="O181" s="26">
        <v>14280000</v>
      </c>
      <c r="P181" s="27">
        <v>0</v>
      </c>
      <c r="Q181" s="27">
        <v>521567.02</v>
      </c>
      <c r="R181" s="27">
        <v>1947859.57</v>
      </c>
      <c r="S181" s="108">
        <v>0</v>
      </c>
      <c r="T181" s="108">
        <v>0</v>
      </c>
      <c r="U181" s="108">
        <v>0</v>
      </c>
      <c r="V181" s="108">
        <v>0</v>
      </c>
      <c r="W181" s="108">
        <v>0</v>
      </c>
      <c r="X181" s="108">
        <v>1350022.05</v>
      </c>
      <c r="Y181" s="108">
        <v>0</v>
      </c>
      <c r="Z181" s="108">
        <v>0</v>
      </c>
      <c r="AA181" s="108">
        <v>0</v>
      </c>
      <c r="AB181" s="108">
        <v>0</v>
      </c>
      <c r="AC181" s="108">
        <v>1350022.05</v>
      </c>
      <c r="AD181" s="108">
        <v>0</v>
      </c>
      <c r="AE181" s="27">
        <f t="shared" si="31"/>
        <v>2700044.1</v>
      </c>
      <c r="AF181" s="108">
        <v>3084779.37</v>
      </c>
      <c r="AG181" s="108">
        <v>2614470.7560000001</v>
      </c>
      <c r="AH181" s="108">
        <v>2340566.5259999996</v>
      </c>
      <c r="AI181" s="108">
        <v>1070712.6579999998</v>
      </c>
      <c r="AJ181" s="27">
        <f t="shared" si="32"/>
        <v>14280000</v>
      </c>
      <c r="AK181" s="11">
        <v>3176522.4705882357</v>
      </c>
      <c r="AL181" s="11">
        <v>3629152.2</v>
      </c>
      <c r="AM181" s="11">
        <v>3075847.9482352943</v>
      </c>
      <c r="AN181" s="11">
        <v>2409204.5811764691</v>
      </c>
      <c r="AO181" s="11">
        <v>0</v>
      </c>
      <c r="AP181" s="11">
        <v>3819448.6244999999</v>
      </c>
      <c r="AQ181" s="11">
        <v>7693404.3365000002</v>
      </c>
      <c r="AR181" s="11">
        <v>10250744.4991</v>
      </c>
      <c r="AS181" s="11">
        <v>12543835.5568</v>
      </c>
      <c r="AT181" s="11">
        <v>14279999.991500001</v>
      </c>
      <c r="AV181" s="12"/>
      <c r="AW181" s="12"/>
    </row>
    <row r="182" spans="1:49" ht="73.5" x14ac:dyDescent="0.25">
      <c r="A182" s="10" t="s">
        <v>471</v>
      </c>
      <c r="B182" s="10" t="s">
        <v>471</v>
      </c>
      <c r="C182" s="28">
        <v>4</v>
      </c>
      <c r="D182" s="36" t="s">
        <v>444</v>
      </c>
      <c r="E182" s="30" t="s">
        <v>445</v>
      </c>
      <c r="F182" s="36" t="s">
        <v>463</v>
      </c>
      <c r="G182" s="30" t="s">
        <v>472</v>
      </c>
      <c r="H182" s="28" t="s">
        <v>473</v>
      </c>
      <c r="I182" s="30" t="s">
        <v>474</v>
      </c>
      <c r="J182" s="31" t="s">
        <v>27</v>
      </c>
      <c r="K182" s="32" t="s">
        <v>450</v>
      </c>
      <c r="L182" s="28" t="s">
        <v>15</v>
      </c>
      <c r="M182" s="26">
        <v>1262250</v>
      </c>
      <c r="N182" s="26">
        <v>0</v>
      </c>
      <c r="O182" s="26">
        <v>1262250</v>
      </c>
      <c r="P182" s="27">
        <v>0</v>
      </c>
      <c r="Q182" s="27">
        <v>119365.96</v>
      </c>
      <c r="R182" s="27">
        <v>164890.47</v>
      </c>
      <c r="S182" s="108">
        <v>0</v>
      </c>
      <c r="T182" s="108">
        <v>0</v>
      </c>
      <c r="U182" s="108">
        <v>0</v>
      </c>
      <c r="V182" s="108">
        <v>0</v>
      </c>
      <c r="W182" s="108">
        <v>0</v>
      </c>
      <c r="X182" s="108">
        <v>104762.5</v>
      </c>
      <c r="Y182" s="108">
        <v>0</v>
      </c>
      <c r="Z182" s="108">
        <v>0</v>
      </c>
      <c r="AA182" s="108">
        <v>0</v>
      </c>
      <c r="AB182" s="108">
        <v>58522.5</v>
      </c>
      <c r="AC182" s="108">
        <v>0</v>
      </c>
      <c r="AD182" s="108">
        <v>0</v>
      </c>
      <c r="AE182" s="27">
        <f t="shared" si="31"/>
        <v>163285</v>
      </c>
      <c r="AF182" s="108">
        <v>208441.25</v>
      </c>
      <c r="AG182" s="108">
        <v>256424.709</v>
      </c>
      <c r="AH182" s="108">
        <v>240122.37900000002</v>
      </c>
      <c r="AI182" s="108">
        <v>109720.23200000002</v>
      </c>
      <c r="AJ182" s="27">
        <f t="shared" si="32"/>
        <v>1262250</v>
      </c>
      <c r="AK182" s="11">
        <v>192100</v>
      </c>
      <c r="AL182" s="11">
        <v>245225</v>
      </c>
      <c r="AM182" s="11">
        <v>301676.12823529413</v>
      </c>
      <c r="AN182" s="11">
        <v>282496.91647058824</v>
      </c>
      <c r="AO182" s="11">
        <v>67614.755294117611</v>
      </c>
      <c r="AP182" s="11">
        <v>447541.43050000002</v>
      </c>
      <c r="AQ182" s="11">
        <v>552303.93050000002</v>
      </c>
      <c r="AR182" s="11">
        <v>784195.03447499988</v>
      </c>
      <c r="AS182" s="11">
        <v>1152529.7678999999</v>
      </c>
      <c r="AT182" s="11">
        <v>1262250</v>
      </c>
      <c r="AV182" s="12"/>
      <c r="AW182" s="12"/>
    </row>
    <row r="183" spans="1:49" ht="73.5" x14ac:dyDescent="0.25">
      <c r="A183" s="10" t="s">
        <v>475</v>
      </c>
      <c r="B183" s="10" t="s">
        <v>475</v>
      </c>
      <c r="C183" s="28">
        <v>4</v>
      </c>
      <c r="D183" s="36" t="s">
        <v>444</v>
      </c>
      <c r="E183" s="30" t="s">
        <v>445</v>
      </c>
      <c r="F183" s="36" t="s">
        <v>463</v>
      </c>
      <c r="G183" s="30" t="s">
        <v>472</v>
      </c>
      <c r="H183" s="28" t="s">
        <v>476</v>
      </c>
      <c r="I183" s="30" t="s">
        <v>477</v>
      </c>
      <c r="J183" s="31" t="s">
        <v>27</v>
      </c>
      <c r="K183" s="32" t="s">
        <v>450</v>
      </c>
      <c r="L183" s="28" t="s">
        <v>15</v>
      </c>
      <c r="M183" s="26">
        <v>8374527</v>
      </c>
      <c r="N183" s="26">
        <v>0</v>
      </c>
      <c r="O183" s="26">
        <v>8374527</v>
      </c>
      <c r="P183" s="27">
        <v>0</v>
      </c>
      <c r="Q183" s="27">
        <v>0</v>
      </c>
      <c r="R183" s="27">
        <v>268816.27999999997</v>
      </c>
      <c r="S183" s="108">
        <v>0</v>
      </c>
      <c r="T183" s="108">
        <v>65440.4</v>
      </c>
      <c r="U183" s="108">
        <v>0</v>
      </c>
      <c r="V183" s="108">
        <v>0</v>
      </c>
      <c r="W183" s="108">
        <v>60785.63</v>
      </c>
      <c r="X183" s="108">
        <v>0</v>
      </c>
      <c r="Y183" s="108">
        <v>0</v>
      </c>
      <c r="Z183" s="108">
        <v>108549.68</v>
      </c>
      <c r="AA183" s="108">
        <v>0</v>
      </c>
      <c r="AB183" s="108">
        <v>89396.63</v>
      </c>
      <c r="AC183" s="108">
        <v>104020.24</v>
      </c>
      <c r="AD183" s="108">
        <v>0</v>
      </c>
      <c r="AE183" s="27">
        <f t="shared" si="31"/>
        <v>428192.57999999996</v>
      </c>
      <c r="AF183" s="108">
        <v>1921019.75</v>
      </c>
      <c r="AG183" s="108">
        <v>2436123.1519999998</v>
      </c>
      <c r="AH183" s="108">
        <v>2276845.6919999998</v>
      </c>
      <c r="AI183" s="108">
        <v>1043529.5460000001</v>
      </c>
      <c r="AJ183" s="27">
        <f t="shared" si="32"/>
        <v>8374527</v>
      </c>
      <c r="AK183" s="11">
        <v>526764.65349067468</v>
      </c>
      <c r="AL183" s="11">
        <v>2363248.1042933827</v>
      </c>
      <c r="AM183" s="11">
        <v>2996930.8856867398</v>
      </c>
      <c r="AN183" s="11">
        <v>2800986.9577798741</v>
      </c>
      <c r="AO183" s="11">
        <v>1191987.8787493296</v>
      </c>
      <c r="AP183" s="11">
        <v>592988.62800000003</v>
      </c>
      <c r="AQ183" s="11">
        <v>2109371.1945000002</v>
      </c>
      <c r="AR183" s="11">
        <v>4981635.4944250006</v>
      </c>
      <c r="AS183" s="11">
        <v>8289525.5623249998</v>
      </c>
      <c r="AT183" s="11">
        <v>10924527.25</v>
      </c>
      <c r="AV183" s="12"/>
      <c r="AW183" s="12"/>
    </row>
    <row r="184" spans="1:49" ht="94.5" x14ac:dyDescent="0.25">
      <c r="A184" s="10" t="s">
        <v>478</v>
      </c>
      <c r="B184" s="10" t="s">
        <v>478</v>
      </c>
      <c r="C184" s="28">
        <v>4</v>
      </c>
      <c r="D184" s="36" t="s">
        <v>444</v>
      </c>
      <c r="E184" s="30" t="s">
        <v>445</v>
      </c>
      <c r="F184" s="36" t="s">
        <v>463</v>
      </c>
      <c r="G184" s="30" t="s">
        <v>464</v>
      </c>
      <c r="H184" s="28" t="s">
        <v>479</v>
      </c>
      <c r="I184" s="30" t="s">
        <v>480</v>
      </c>
      <c r="J184" s="31" t="s">
        <v>27</v>
      </c>
      <c r="K184" s="32" t="s">
        <v>450</v>
      </c>
      <c r="L184" s="28" t="s">
        <v>15</v>
      </c>
      <c r="M184" s="26">
        <v>6800000</v>
      </c>
      <c r="N184" s="26">
        <v>0</v>
      </c>
      <c r="O184" s="26">
        <v>6800000</v>
      </c>
      <c r="P184" s="27">
        <v>0</v>
      </c>
      <c r="Q184" s="27">
        <v>256042.36000000002</v>
      </c>
      <c r="R184" s="27">
        <v>533413.57000000007</v>
      </c>
      <c r="S184" s="108">
        <v>0</v>
      </c>
      <c r="T184" s="108">
        <v>0</v>
      </c>
      <c r="U184" s="108">
        <v>0</v>
      </c>
      <c r="V184" s="108">
        <v>0</v>
      </c>
      <c r="W184" s="108">
        <v>0</v>
      </c>
      <c r="X184" s="108">
        <v>199985.83</v>
      </c>
      <c r="Y184" s="108">
        <v>0</v>
      </c>
      <c r="Z184" s="108">
        <v>0</v>
      </c>
      <c r="AA184" s="108">
        <v>123866.85</v>
      </c>
      <c r="AB184" s="108">
        <v>0</v>
      </c>
      <c r="AC184" s="108">
        <v>0</v>
      </c>
      <c r="AD184" s="108">
        <v>210468.59</v>
      </c>
      <c r="AE184" s="27">
        <f t="shared" si="31"/>
        <v>534321.27</v>
      </c>
      <c r="AF184" s="108">
        <v>2331422.233</v>
      </c>
      <c r="AG184" s="108">
        <v>2094140.2230000002</v>
      </c>
      <c r="AH184" s="108">
        <v>1046258.4740000002</v>
      </c>
      <c r="AI184" s="108">
        <v>4401.87</v>
      </c>
      <c r="AJ184" s="27">
        <f t="shared" si="32"/>
        <v>6800000.0000000009</v>
      </c>
      <c r="AK184" s="11">
        <v>628613.25882352947</v>
      </c>
      <c r="AL184" s="11">
        <v>2742849.6858823532</v>
      </c>
      <c r="AM184" s="11">
        <v>2463694.3800000004</v>
      </c>
      <c r="AN184" s="11">
        <v>1104380.1552941166</v>
      </c>
      <c r="AO184" s="11">
        <v>0</v>
      </c>
      <c r="AP184" s="11">
        <v>1117270.3025</v>
      </c>
      <c r="AQ184" s="11">
        <v>2963773.4866625001</v>
      </c>
      <c r="AR184" s="11">
        <v>5753301.3436000012</v>
      </c>
      <c r="AS184" s="11">
        <v>6799559.8105000006</v>
      </c>
      <c r="AT184" s="11">
        <v>6803961.6805000007</v>
      </c>
      <c r="AV184" s="12"/>
      <c r="AW184" s="12"/>
    </row>
    <row r="185" spans="1:49" ht="94.5" x14ac:dyDescent="0.25">
      <c r="A185" s="10" t="s">
        <v>481</v>
      </c>
      <c r="B185" s="10" t="s">
        <v>481</v>
      </c>
      <c r="C185" s="28">
        <v>4</v>
      </c>
      <c r="D185" s="36" t="s">
        <v>444</v>
      </c>
      <c r="E185" s="30" t="s">
        <v>445</v>
      </c>
      <c r="F185" s="36" t="s">
        <v>463</v>
      </c>
      <c r="G185" s="30" t="s">
        <v>464</v>
      </c>
      <c r="H185" s="28" t="s">
        <v>482</v>
      </c>
      <c r="I185" s="30" t="s">
        <v>483</v>
      </c>
      <c r="J185" s="31" t="s">
        <v>27</v>
      </c>
      <c r="K185" s="32" t="s">
        <v>450</v>
      </c>
      <c r="L185" s="28" t="s">
        <v>15</v>
      </c>
      <c r="M185" s="26">
        <v>4249999</v>
      </c>
      <c r="N185" s="26">
        <v>0</v>
      </c>
      <c r="O185" s="26">
        <v>4249999</v>
      </c>
      <c r="P185" s="27">
        <v>0</v>
      </c>
      <c r="Q185" s="27">
        <v>0</v>
      </c>
      <c r="R185" s="27">
        <v>402905.47000000003</v>
      </c>
      <c r="S185" s="108">
        <v>0</v>
      </c>
      <c r="T185" s="108">
        <v>0</v>
      </c>
      <c r="U185" s="108">
        <v>0</v>
      </c>
      <c r="V185" s="108">
        <v>261096.33</v>
      </c>
      <c r="W185" s="108">
        <v>0</v>
      </c>
      <c r="X185" s="108">
        <v>0</v>
      </c>
      <c r="Y185" s="108">
        <v>0</v>
      </c>
      <c r="Z185" s="108">
        <v>0</v>
      </c>
      <c r="AA185" s="108">
        <v>0</v>
      </c>
      <c r="AB185" s="108">
        <v>275129.45</v>
      </c>
      <c r="AC185" s="108">
        <v>0</v>
      </c>
      <c r="AD185" s="108">
        <v>0</v>
      </c>
      <c r="AE185" s="27">
        <f t="shared" si="31"/>
        <v>536225.78</v>
      </c>
      <c r="AF185" s="108">
        <v>510090.06</v>
      </c>
      <c r="AG185" s="108">
        <v>990633.73600000015</v>
      </c>
      <c r="AH185" s="108">
        <v>889561.04600000009</v>
      </c>
      <c r="AI185" s="108">
        <v>920582.90800000029</v>
      </c>
      <c r="AJ185" s="27">
        <f t="shared" si="32"/>
        <v>4249999</v>
      </c>
      <c r="AK185" s="11">
        <v>630853.88108896499</v>
      </c>
      <c r="AL185" s="11">
        <v>600105.97412139154</v>
      </c>
      <c r="AM185" s="11">
        <v>1165451.4952512376</v>
      </c>
      <c r="AN185" s="11">
        <v>1046542.443995623</v>
      </c>
      <c r="AO185" s="11">
        <v>768826.42554278206</v>
      </c>
      <c r="AP185" s="11">
        <v>939131.25500000012</v>
      </c>
      <c r="AQ185" s="11">
        <v>1449221.321</v>
      </c>
      <c r="AR185" s="11">
        <v>2439855.0628499999</v>
      </c>
      <c r="AS185" s="11">
        <v>3329416.1121999999</v>
      </c>
      <c r="AT185" s="11">
        <v>4249999.1499999994</v>
      </c>
      <c r="AV185" s="12"/>
      <c r="AW185" s="12"/>
    </row>
    <row r="186" spans="1:49" ht="52.5" x14ac:dyDescent="0.25">
      <c r="A186" s="10" t="s">
        <v>484</v>
      </c>
      <c r="B186" s="10" t="s">
        <v>484</v>
      </c>
      <c r="C186" s="28">
        <v>4</v>
      </c>
      <c r="D186" s="36" t="s">
        <v>444</v>
      </c>
      <c r="E186" s="30" t="s">
        <v>445</v>
      </c>
      <c r="F186" s="36" t="s">
        <v>485</v>
      </c>
      <c r="G186" s="30" t="s">
        <v>486</v>
      </c>
      <c r="H186" s="28" t="s">
        <v>487</v>
      </c>
      <c r="I186" s="30" t="s">
        <v>488</v>
      </c>
      <c r="J186" s="31" t="s">
        <v>27</v>
      </c>
      <c r="K186" s="32" t="s">
        <v>450</v>
      </c>
      <c r="L186" s="28" t="s">
        <v>15</v>
      </c>
      <c r="M186" s="26">
        <v>1700000</v>
      </c>
      <c r="N186" s="26">
        <v>0</v>
      </c>
      <c r="O186" s="26">
        <v>1700000</v>
      </c>
      <c r="P186" s="27">
        <v>0</v>
      </c>
      <c r="Q186" s="27">
        <v>59492.020000000004</v>
      </c>
      <c r="R186" s="27">
        <v>215626.7</v>
      </c>
      <c r="S186" s="108">
        <v>0</v>
      </c>
      <c r="T186" s="108">
        <v>0</v>
      </c>
      <c r="U186" s="108">
        <v>0</v>
      </c>
      <c r="V186" s="108">
        <v>0</v>
      </c>
      <c r="W186" s="108">
        <v>134023.22</v>
      </c>
      <c r="X186" s="108">
        <v>0</v>
      </c>
      <c r="Y186" s="108">
        <v>0</v>
      </c>
      <c r="Z186" s="108">
        <v>52837.91</v>
      </c>
      <c r="AA186" s="108">
        <v>0</v>
      </c>
      <c r="AB186" s="108">
        <v>37743.19</v>
      </c>
      <c r="AC186" s="108">
        <v>0</v>
      </c>
      <c r="AD186" s="108">
        <v>29009.439999999999</v>
      </c>
      <c r="AE186" s="27">
        <f t="shared" si="31"/>
        <v>253613.76</v>
      </c>
      <c r="AF186" s="108">
        <v>200175.64</v>
      </c>
      <c r="AG186" s="108">
        <v>307595.723</v>
      </c>
      <c r="AH186" s="108">
        <v>387363.86300000001</v>
      </c>
      <c r="AI186" s="108">
        <v>276132.29400000005</v>
      </c>
      <c r="AJ186" s="27">
        <f t="shared" si="32"/>
        <v>1700000</v>
      </c>
      <c r="AK186" s="11">
        <v>298369.12941176473</v>
      </c>
      <c r="AL186" s="11">
        <v>235500.7529411765</v>
      </c>
      <c r="AM186" s="11">
        <v>361877.32117647061</v>
      </c>
      <c r="AN186" s="11">
        <v>455722.19176470593</v>
      </c>
      <c r="AO186" s="11">
        <v>156465.34470588202</v>
      </c>
      <c r="AP186" s="11">
        <v>499723.04949999996</v>
      </c>
      <c r="AQ186" s="11">
        <v>667022.82049999991</v>
      </c>
      <c r="AR186" s="11">
        <v>965975.78287499992</v>
      </c>
      <c r="AS186" s="11">
        <v>1289779.2963749999</v>
      </c>
      <c r="AT186" s="11">
        <v>1699999.9999999998</v>
      </c>
      <c r="AV186" s="12"/>
      <c r="AW186" s="12"/>
    </row>
    <row r="187" spans="1:49" ht="52.5" x14ac:dyDescent="0.25">
      <c r="A187" s="10" t="s">
        <v>489</v>
      </c>
      <c r="B187" s="10" t="s">
        <v>489</v>
      </c>
      <c r="C187" s="28">
        <v>4</v>
      </c>
      <c r="D187" s="36" t="s">
        <v>444</v>
      </c>
      <c r="E187" s="30" t="s">
        <v>445</v>
      </c>
      <c r="F187" s="36" t="s">
        <v>485</v>
      </c>
      <c r="G187" s="30" t="s">
        <v>486</v>
      </c>
      <c r="H187" s="28" t="s">
        <v>490</v>
      </c>
      <c r="I187" s="30" t="s">
        <v>491</v>
      </c>
      <c r="J187" s="31">
        <v>1</v>
      </c>
      <c r="K187" s="32" t="s">
        <v>450</v>
      </c>
      <c r="L187" s="28" t="s">
        <v>15</v>
      </c>
      <c r="M187" s="26">
        <v>1079661</v>
      </c>
      <c r="N187" s="26">
        <v>0</v>
      </c>
      <c r="O187" s="26">
        <v>1079661</v>
      </c>
      <c r="P187" s="27">
        <v>0</v>
      </c>
      <c r="Q187" s="27">
        <v>0</v>
      </c>
      <c r="R187" s="27">
        <v>891104.0199999999</v>
      </c>
      <c r="S187" s="108">
        <v>8693.14</v>
      </c>
      <c r="T187" s="108">
        <v>13078.58</v>
      </c>
      <c r="U187" s="108">
        <v>19592.38</v>
      </c>
      <c r="V187" s="108">
        <v>61144.770000000004</v>
      </c>
      <c r="W187" s="108">
        <v>26114.870000000003</v>
      </c>
      <c r="X187" s="108">
        <v>3872.5200000000004</v>
      </c>
      <c r="Y187" s="108">
        <v>3809.02</v>
      </c>
      <c r="Z187" s="108">
        <v>27059.940000000002</v>
      </c>
      <c r="AA187" s="108">
        <v>11313.17</v>
      </c>
      <c r="AB187" s="108">
        <v>12454.66</v>
      </c>
      <c r="AC187" s="108">
        <v>0</v>
      </c>
      <c r="AD187" s="108">
        <v>394.00000000000233</v>
      </c>
      <c r="AE187" s="27">
        <f t="shared" si="31"/>
        <v>187527.05000000002</v>
      </c>
      <c r="AF187" s="108">
        <v>0</v>
      </c>
      <c r="AG187" s="108">
        <v>0</v>
      </c>
      <c r="AH187" s="108">
        <v>0</v>
      </c>
      <c r="AI187" s="108">
        <v>1029.93</v>
      </c>
      <c r="AJ187" s="27">
        <f t="shared" si="32"/>
        <v>1079660.9999999998</v>
      </c>
      <c r="AK187" s="11">
        <v>220620.10541349923</v>
      </c>
      <c r="AL187" s="11">
        <v>0</v>
      </c>
      <c r="AM187" s="11">
        <v>0</v>
      </c>
      <c r="AN187" s="11">
        <v>0</v>
      </c>
      <c r="AO187" s="11">
        <v>1211.6826088211021</v>
      </c>
      <c r="AP187" s="11">
        <v>1078237.0020000001</v>
      </c>
      <c r="AQ187" s="11">
        <v>1078631.1045000001</v>
      </c>
      <c r="AR187" s="11">
        <v>1078631.1045000001</v>
      </c>
      <c r="AS187" s="11">
        <v>1078631.1045000001</v>
      </c>
      <c r="AT187" s="11">
        <v>1079661.0345000001</v>
      </c>
      <c r="AV187" s="12"/>
      <c r="AW187" s="12"/>
    </row>
    <row r="188" spans="1:49" ht="52.5" x14ac:dyDescent="0.25">
      <c r="A188" s="10" t="s">
        <v>492</v>
      </c>
      <c r="B188" s="10" t="s">
        <v>492</v>
      </c>
      <c r="C188" s="28">
        <v>4</v>
      </c>
      <c r="D188" s="36" t="s">
        <v>444</v>
      </c>
      <c r="E188" s="30" t="s">
        <v>445</v>
      </c>
      <c r="F188" s="36" t="s">
        <v>485</v>
      </c>
      <c r="G188" s="30" t="s">
        <v>486</v>
      </c>
      <c r="H188" s="28" t="s">
        <v>490</v>
      </c>
      <c r="I188" s="30" t="s">
        <v>491</v>
      </c>
      <c r="J188" s="31">
        <v>2</v>
      </c>
      <c r="K188" s="32" t="s">
        <v>450</v>
      </c>
      <c r="L188" s="28" t="s">
        <v>15</v>
      </c>
      <c r="M188" s="26">
        <v>1961606</v>
      </c>
      <c r="N188" s="26">
        <v>0</v>
      </c>
      <c r="O188" s="26">
        <v>1961606</v>
      </c>
      <c r="P188" s="27">
        <v>0</v>
      </c>
      <c r="Q188" s="27">
        <v>0</v>
      </c>
      <c r="R188" s="27">
        <v>0</v>
      </c>
      <c r="S188" s="108">
        <v>0</v>
      </c>
      <c r="T188" s="108">
        <v>0</v>
      </c>
      <c r="U188" s="108">
        <v>0</v>
      </c>
      <c r="V188" s="108">
        <v>0</v>
      </c>
      <c r="W188" s="108">
        <v>0</v>
      </c>
      <c r="X188" s="108">
        <v>0</v>
      </c>
      <c r="Y188" s="108">
        <v>0</v>
      </c>
      <c r="Z188" s="108">
        <v>0</v>
      </c>
      <c r="AA188" s="108">
        <v>0</v>
      </c>
      <c r="AB188" s="108">
        <v>0</v>
      </c>
      <c r="AC188" s="108">
        <v>0</v>
      </c>
      <c r="AD188" s="108">
        <v>0</v>
      </c>
      <c r="AE188" s="27">
        <f t="shared" si="31"/>
        <v>0</v>
      </c>
      <c r="AF188" s="108">
        <v>784642</v>
      </c>
      <c r="AG188" s="108">
        <v>1176964</v>
      </c>
      <c r="AH188" s="108">
        <v>0</v>
      </c>
      <c r="AI188" s="108">
        <v>0</v>
      </c>
      <c r="AJ188" s="27">
        <f t="shared" si="32"/>
        <v>1961606</v>
      </c>
      <c r="AK188" s="11">
        <v>0</v>
      </c>
      <c r="AL188" s="11">
        <v>784642</v>
      </c>
      <c r="AM188" s="11">
        <v>1176964</v>
      </c>
      <c r="AN188" s="11">
        <v>0</v>
      </c>
      <c r="AO188" s="11">
        <v>0</v>
      </c>
      <c r="AP188" s="11">
        <v>0</v>
      </c>
      <c r="AQ188" s="11">
        <v>294241</v>
      </c>
      <c r="AR188" s="11">
        <v>1667365</v>
      </c>
      <c r="AS188" s="11">
        <v>1961606</v>
      </c>
      <c r="AT188" s="11">
        <v>1961606</v>
      </c>
      <c r="AV188" s="12"/>
      <c r="AW188" s="12"/>
    </row>
    <row r="189" spans="1:49" ht="52.5" x14ac:dyDescent="0.25">
      <c r="A189" s="10" t="s">
        <v>493</v>
      </c>
      <c r="B189" s="10" t="s">
        <v>678</v>
      </c>
      <c r="C189" s="28">
        <v>4</v>
      </c>
      <c r="D189" s="36" t="s">
        <v>444</v>
      </c>
      <c r="E189" s="30" t="s">
        <v>445</v>
      </c>
      <c r="F189" s="36" t="s">
        <v>485</v>
      </c>
      <c r="G189" s="30" t="s">
        <v>486</v>
      </c>
      <c r="H189" s="28" t="s">
        <v>494</v>
      </c>
      <c r="I189" s="30" t="s">
        <v>495</v>
      </c>
      <c r="J189" s="31">
        <v>1</v>
      </c>
      <c r="K189" s="32" t="s">
        <v>450</v>
      </c>
      <c r="L189" s="28" t="s">
        <v>15</v>
      </c>
      <c r="M189" s="26">
        <v>4513381</v>
      </c>
      <c r="N189" s="26">
        <v>0</v>
      </c>
      <c r="O189" s="26">
        <v>4513381</v>
      </c>
      <c r="P189" s="27">
        <v>0</v>
      </c>
      <c r="Q189" s="27">
        <v>105406.54999999999</v>
      </c>
      <c r="R189" s="27">
        <v>382732.60000000003</v>
      </c>
      <c r="S189" s="108">
        <v>0</v>
      </c>
      <c r="T189" s="108">
        <v>0</v>
      </c>
      <c r="U189" s="108">
        <v>91934.92</v>
      </c>
      <c r="V189" s="108">
        <v>0</v>
      </c>
      <c r="W189" s="108">
        <v>0</v>
      </c>
      <c r="X189" s="108">
        <v>96777.48</v>
      </c>
      <c r="Y189" s="108">
        <v>0</v>
      </c>
      <c r="Z189" s="108">
        <v>0</v>
      </c>
      <c r="AA189" s="108">
        <v>0</v>
      </c>
      <c r="AB189" s="108">
        <v>125185.64</v>
      </c>
      <c r="AC189" s="108">
        <v>0</v>
      </c>
      <c r="AD189" s="108">
        <v>0</v>
      </c>
      <c r="AE189" s="27">
        <f t="shared" si="31"/>
        <v>313898.03999999998</v>
      </c>
      <c r="AF189" s="108">
        <v>830438.33</v>
      </c>
      <c r="AG189" s="108">
        <v>1364376.986</v>
      </c>
      <c r="AH189" s="108">
        <v>759724.68599999999</v>
      </c>
      <c r="AI189" s="108">
        <v>756803.80800000008</v>
      </c>
      <c r="AJ189" s="27">
        <f t="shared" si="32"/>
        <v>4513381</v>
      </c>
      <c r="AK189" s="11">
        <v>369291.81176470587</v>
      </c>
      <c r="AL189" s="11">
        <v>976986.27058823523</v>
      </c>
      <c r="AM189" s="11">
        <v>1605149.3952941177</v>
      </c>
      <c r="AN189" s="11">
        <v>893793.74823529413</v>
      </c>
      <c r="AO189" s="11">
        <v>795210.21411764715</v>
      </c>
      <c r="AP189" s="11">
        <v>802037.19449999998</v>
      </c>
      <c r="AQ189" s="11">
        <v>1632475.524</v>
      </c>
      <c r="AR189" s="11">
        <v>2996852.5097499997</v>
      </c>
      <c r="AS189" s="11">
        <v>3756577.1929999995</v>
      </c>
      <c r="AT189" s="11">
        <v>4513380.9914999986</v>
      </c>
      <c r="AV189" s="12"/>
      <c r="AW189" s="12"/>
    </row>
    <row r="190" spans="1:49" ht="52.5" x14ac:dyDescent="0.25">
      <c r="A190" s="10" t="s">
        <v>496</v>
      </c>
      <c r="B190" s="10" t="s">
        <v>496</v>
      </c>
      <c r="C190" s="28">
        <v>4</v>
      </c>
      <c r="D190" s="36" t="s">
        <v>444</v>
      </c>
      <c r="E190" s="30" t="s">
        <v>445</v>
      </c>
      <c r="F190" s="36" t="s">
        <v>485</v>
      </c>
      <c r="G190" s="30" t="s">
        <v>486</v>
      </c>
      <c r="H190" s="31" t="s">
        <v>497</v>
      </c>
      <c r="I190" s="30" t="s">
        <v>498</v>
      </c>
      <c r="J190" s="31" t="s">
        <v>27</v>
      </c>
      <c r="K190" s="39" t="s">
        <v>101</v>
      </c>
      <c r="L190" s="28" t="s">
        <v>15</v>
      </c>
      <c r="M190" s="26">
        <v>1448713</v>
      </c>
      <c r="N190" s="26">
        <v>0</v>
      </c>
      <c r="O190" s="26">
        <v>1448713</v>
      </c>
      <c r="P190" s="27">
        <v>0</v>
      </c>
      <c r="Q190" s="27">
        <v>157263.37</v>
      </c>
      <c r="R190" s="27">
        <v>365088.48</v>
      </c>
      <c r="S190" s="108">
        <v>0</v>
      </c>
      <c r="T190" s="108">
        <v>90579.520000000004</v>
      </c>
      <c r="U190" s="108">
        <v>0</v>
      </c>
      <c r="V190" s="108">
        <v>0</v>
      </c>
      <c r="W190" s="108">
        <v>88748.52</v>
      </c>
      <c r="X190" s="108">
        <v>0</v>
      </c>
      <c r="Y190" s="108">
        <v>0</v>
      </c>
      <c r="Z190" s="108">
        <v>94226.880000000005</v>
      </c>
      <c r="AA190" s="108">
        <v>0</v>
      </c>
      <c r="AB190" s="108">
        <v>0</v>
      </c>
      <c r="AC190" s="108">
        <v>85651.05</v>
      </c>
      <c r="AD190" s="108">
        <v>0</v>
      </c>
      <c r="AE190" s="27">
        <f t="shared" si="31"/>
        <v>359205.97000000003</v>
      </c>
      <c r="AF190" s="108">
        <v>447806.89199999999</v>
      </c>
      <c r="AG190" s="108">
        <v>119348.28799999996</v>
      </c>
      <c r="AH190" s="108">
        <v>0</v>
      </c>
      <c r="AI190" s="108">
        <v>0</v>
      </c>
      <c r="AJ190" s="27">
        <f t="shared" si="32"/>
        <v>1448713</v>
      </c>
      <c r="AK190" s="11">
        <v>423920.48431028781</v>
      </c>
      <c r="AL190" s="11">
        <v>528483.74021769385</v>
      </c>
      <c r="AM190" s="11">
        <v>140850.06452026311</v>
      </c>
      <c r="AN190" s="11">
        <v>0</v>
      </c>
      <c r="AO190" s="11">
        <v>0</v>
      </c>
      <c r="AP190" s="11">
        <v>623441.92649999983</v>
      </c>
      <c r="AQ190" s="11">
        <v>1014008.7074249999</v>
      </c>
      <c r="AR190" s="11">
        <v>1448713.1999999997</v>
      </c>
      <c r="AS190" s="11">
        <v>1448713.1999999997</v>
      </c>
      <c r="AT190" s="11">
        <v>1448713.1999999997</v>
      </c>
      <c r="AV190" s="12"/>
      <c r="AW190" s="12"/>
    </row>
    <row r="191" spans="1:49" ht="52.5" x14ac:dyDescent="0.25">
      <c r="A191" s="10" t="s">
        <v>499</v>
      </c>
      <c r="B191" s="10" t="s">
        <v>499</v>
      </c>
      <c r="C191" s="28">
        <v>4</v>
      </c>
      <c r="D191" s="36" t="s">
        <v>444</v>
      </c>
      <c r="E191" s="30" t="s">
        <v>445</v>
      </c>
      <c r="F191" s="36" t="s">
        <v>485</v>
      </c>
      <c r="G191" s="30" t="s">
        <v>486</v>
      </c>
      <c r="H191" s="31" t="s">
        <v>500</v>
      </c>
      <c r="I191" s="30" t="s">
        <v>501</v>
      </c>
      <c r="J191" s="31" t="s">
        <v>27</v>
      </c>
      <c r="K191" s="39" t="s">
        <v>101</v>
      </c>
      <c r="L191" s="28" t="s">
        <v>15</v>
      </c>
      <c r="M191" s="26">
        <v>1479000</v>
      </c>
      <c r="N191" s="26">
        <v>0</v>
      </c>
      <c r="O191" s="26">
        <v>1479000</v>
      </c>
      <c r="P191" s="27">
        <v>0</v>
      </c>
      <c r="Q191" s="27">
        <v>4629.55</v>
      </c>
      <c r="R191" s="27">
        <v>221489.31</v>
      </c>
      <c r="S191" s="108">
        <v>0</v>
      </c>
      <c r="T191" s="108">
        <v>0</v>
      </c>
      <c r="U191" s="108">
        <v>127534.25</v>
      </c>
      <c r="V191" s="108">
        <v>0</v>
      </c>
      <c r="W191" s="108">
        <v>28972.69</v>
      </c>
      <c r="X191" s="108">
        <v>0</v>
      </c>
      <c r="Y191" s="108">
        <v>0</v>
      </c>
      <c r="Z191" s="108">
        <v>80309.240000000005</v>
      </c>
      <c r="AA191" s="108">
        <v>0</v>
      </c>
      <c r="AB191" s="108">
        <v>0</v>
      </c>
      <c r="AC191" s="108">
        <v>34806.68</v>
      </c>
      <c r="AD191" s="108">
        <v>0</v>
      </c>
      <c r="AE191" s="27">
        <f t="shared" si="31"/>
        <v>271622.86</v>
      </c>
      <c r="AF191" s="108">
        <v>378458.538</v>
      </c>
      <c r="AG191" s="108">
        <v>404847.98800000001</v>
      </c>
      <c r="AH191" s="108">
        <v>197951.75399999999</v>
      </c>
      <c r="AI191" s="108">
        <v>0</v>
      </c>
      <c r="AJ191" s="27">
        <f t="shared" si="32"/>
        <v>1478999.9999999998</v>
      </c>
      <c r="AK191" s="11">
        <v>319556.30588235293</v>
      </c>
      <c r="AL191" s="11">
        <v>445245.33882352943</v>
      </c>
      <c r="AM191" s="11">
        <v>476291.75058823533</v>
      </c>
      <c r="AN191" s="11">
        <v>43687.434705882333</v>
      </c>
      <c r="AO191" s="11">
        <v>0</v>
      </c>
      <c r="AP191" s="11">
        <v>462935.03249999997</v>
      </c>
      <c r="AQ191" s="11">
        <v>759525.77220000001</v>
      </c>
      <c r="AR191" s="11">
        <v>1164373.7763999999</v>
      </c>
      <c r="AS191" s="11">
        <v>1479000.1999999997</v>
      </c>
      <c r="AT191" s="11">
        <v>1479000.1999999997</v>
      </c>
      <c r="AV191" s="12"/>
      <c r="AW191" s="12"/>
    </row>
    <row r="192" spans="1:49" ht="63" x14ac:dyDescent="0.25">
      <c r="A192" s="10" t="s">
        <v>502</v>
      </c>
      <c r="B192" s="10" t="s">
        <v>502</v>
      </c>
      <c r="C192" s="28">
        <v>4</v>
      </c>
      <c r="D192" s="36" t="s">
        <v>444</v>
      </c>
      <c r="E192" s="30" t="s">
        <v>445</v>
      </c>
      <c r="F192" s="36" t="s">
        <v>485</v>
      </c>
      <c r="G192" s="30" t="s">
        <v>486</v>
      </c>
      <c r="H192" s="31" t="s">
        <v>503</v>
      </c>
      <c r="I192" s="30" t="s">
        <v>504</v>
      </c>
      <c r="J192" s="31" t="s">
        <v>27</v>
      </c>
      <c r="K192" s="39" t="s">
        <v>505</v>
      </c>
      <c r="L192" s="28" t="s">
        <v>15</v>
      </c>
      <c r="M192" s="26">
        <v>2808499</v>
      </c>
      <c r="N192" s="26">
        <v>0</v>
      </c>
      <c r="O192" s="26">
        <v>2808499</v>
      </c>
      <c r="P192" s="27">
        <v>0</v>
      </c>
      <c r="Q192" s="27">
        <v>149087.85</v>
      </c>
      <c r="R192" s="27">
        <v>525071.77</v>
      </c>
      <c r="S192" s="108">
        <v>0</v>
      </c>
      <c r="T192" s="108">
        <v>0</v>
      </c>
      <c r="U192" s="108">
        <v>289754</v>
      </c>
      <c r="V192" s="108">
        <v>0</v>
      </c>
      <c r="W192" s="108">
        <v>0</v>
      </c>
      <c r="X192" s="108">
        <v>0</v>
      </c>
      <c r="Y192" s="108">
        <v>0</v>
      </c>
      <c r="Z192" s="108">
        <v>234884.75</v>
      </c>
      <c r="AA192" s="108">
        <v>0</v>
      </c>
      <c r="AB192" s="108">
        <v>0</v>
      </c>
      <c r="AC192" s="108">
        <v>0</v>
      </c>
      <c r="AD192" s="108">
        <v>0</v>
      </c>
      <c r="AE192" s="27">
        <f t="shared" si="31"/>
        <v>524638.75</v>
      </c>
      <c r="AF192" s="108">
        <v>725466.88800000004</v>
      </c>
      <c r="AG192" s="108">
        <v>884233.74200000009</v>
      </c>
      <c r="AH192" s="108">
        <v>0</v>
      </c>
      <c r="AI192" s="108">
        <v>0</v>
      </c>
      <c r="AJ192" s="27">
        <f t="shared" si="32"/>
        <v>2808499</v>
      </c>
      <c r="AK192" s="11">
        <v>619103.27365124575</v>
      </c>
      <c r="AL192" s="11">
        <v>856091.78751356376</v>
      </c>
      <c r="AM192" s="11">
        <v>771997.13883519033</v>
      </c>
      <c r="AN192" s="11">
        <v>0</v>
      </c>
      <c r="AO192" s="11">
        <v>0</v>
      </c>
      <c r="AP192" s="11">
        <v>1198798.3670000001</v>
      </c>
      <c r="AQ192" s="11">
        <v>1726740.2732500001</v>
      </c>
      <c r="AR192" s="11">
        <v>2610973.35</v>
      </c>
      <c r="AS192" s="11">
        <v>2808499.35</v>
      </c>
      <c r="AT192" s="11">
        <v>2808499.35</v>
      </c>
      <c r="AV192" s="12"/>
      <c r="AW192" s="12"/>
    </row>
    <row r="193" spans="1:49" ht="52.5" x14ac:dyDescent="0.25">
      <c r="A193" s="10" t="s">
        <v>506</v>
      </c>
      <c r="B193" s="10" t="s">
        <v>506</v>
      </c>
      <c r="C193" s="28">
        <v>4</v>
      </c>
      <c r="D193" s="36" t="s">
        <v>444</v>
      </c>
      <c r="E193" s="30" t="s">
        <v>445</v>
      </c>
      <c r="F193" s="36" t="s">
        <v>485</v>
      </c>
      <c r="G193" s="30" t="s">
        <v>486</v>
      </c>
      <c r="H193" s="31" t="s">
        <v>507</v>
      </c>
      <c r="I193" s="30" t="s">
        <v>508</v>
      </c>
      <c r="J193" s="31" t="s">
        <v>27</v>
      </c>
      <c r="K193" s="39" t="s">
        <v>505</v>
      </c>
      <c r="L193" s="28" t="s">
        <v>15</v>
      </c>
      <c r="M193" s="26">
        <v>2808500</v>
      </c>
      <c r="N193" s="26">
        <v>0</v>
      </c>
      <c r="O193" s="26">
        <v>2808500</v>
      </c>
      <c r="P193" s="27">
        <v>0</v>
      </c>
      <c r="Q193" s="27">
        <v>41072.769999999997</v>
      </c>
      <c r="R193" s="27">
        <v>439171.67</v>
      </c>
      <c r="S193" s="108">
        <v>0</v>
      </c>
      <c r="T193" s="108">
        <v>164899.69</v>
      </c>
      <c r="U193" s="108">
        <v>0</v>
      </c>
      <c r="V193" s="108">
        <v>0</v>
      </c>
      <c r="W193" s="108">
        <v>0</v>
      </c>
      <c r="X193" s="108">
        <v>0</v>
      </c>
      <c r="Y193" s="108">
        <v>0</v>
      </c>
      <c r="Z193" s="108">
        <v>216769.51</v>
      </c>
      <c r="AA193" s="108">
        <v>0</v>
      </c>
      <c r="AB193" s="108">
        <v>0</v>
      </c>
      <c r="AC193" s="108">
        <v>0</v>
      </c>
      <c r="AD193" s="108">
        <v>0</v>
      </c>
      <c r="AE193" s="27">
        <f t="shared" si="31"/>
        <v>381669.2</v>
      </c>
      <c r="AF193" s="108">
        <v>712613.6706666667</v>
      </c>
      <c r="AG193" s="108">
        <v>695728.85066666664</v>
      </c>
      <c r="AH193" s="108">
        <v>538243.838666667</v>
      </c>
      <c r="AI193" s="108">
        <v>0</v>
      </c>
      <c r="AJ193" s="27">
        <f t="shared" si="32"/>
        <v>2808500.0000000009</v>
      </c>
      <c r="AK193" s="11">
        <v>450391.12786526623</v>
      </c>
      <c r="AL193" s="11">
        <v>840924.2214560865</v>
      </c>
      <c r="AM193" s="11">
        <v>820999.18395344797</v>
      </c>
      <c r="AN193" s="11">
        <v>458190.89672519965</v>
      </c>
      <c r="AO193" s="11">
        <v>0</v>
      </c>
      <c r="AP193" s="11">
        <v>861913.65100000007</v>
      </c>
      <c r="AQ193" s="11">
        <v>1442843.6723999998</v>
      </c>
      <c r="AR193" s="11">
        <v>2138572.5354666663</v>
      </c>
      <c r="AS193" s="11">
        <v>2676815.6833333331</v>
      </c>
      <c r="AT193" s="11">
        <v>2808500.35</v>
      </c>
      <c r="AV193" s="12"/>
      <c r="AW193" s="12"/>
    </row>
    <row r="194" spans="1:49" ht="52.5" x14ac:dyDescent="0.25">
      <c r="A194" s="10" t="s">
        <v>509</v>
      </c>
      <c r="B194" s="10" t="s">
        <v>509</v>
      </c>
      <c r="C194" s="28">
        <v>4</v>
      </c>
      <c r="D194" s="36" t="s">
        <v>444</v>
      </c>
      <c r="E194" s="30" t="s">
        <v>445</v>
      </c>
      <c r="F194" s="36" t="s">
        <v>485</v>
      </c>
      <c r="G194" s="30" t="s">
        <v>486</v>
      </c>
      <c r="H194" s="31" t="s">
        <v>510</v>
      </c>
      <c r="I194" s="30" t="s">
        <v>511</v>
      </c>
      <c r="J194" s="31" t="s">
        <v>27</v>
      </c>
      <c r="K194" s="32" t="s">
        <v>426</v>
      </c>
      <c r="L194" s="28" t="s">
        <v>15</v>
      </c>
      <c r="M194" s="26">
        <v>2174289</v>
      </c>
      <c r="N194" s="26">
        <v>0</v>
      </c>
      <c r="O194" s="26">
        <v>2174289</v>
      </c>
      <c r="P194" s="27">
        <v>0</v>
      </c>
      <c r="Q194" s="27">
        <v>164557.43000000002</v>
      </c>
      <c r="R194" s="27">
        <v>259292.08</v>
      </c>
      <c r="S194" s="108">
        <v>0</v>
      </c>
      <c r="T194" s="108">
        <v>0</v>
      </c>
      <c r="U194" s="108">
        <v>69882.34</v>
      </c>
      <c r="V194" s="108">
        <v>0</v>
      </c>
      <c r="W194" s="108">
        <v>0</v>
      </c>
      <c r="X194" s="108">
        <v>0</v>
      </c>
      <c r="Y194" s="108">
        <v>0</v>
      </c>
      <c r="Z194" s="108">
        <v>0</v>
      </c>
      <c r="AA194" s="108">
        <v>130050</v>
      </c>
      <c r="AB194" s="108">
        <v>0</v>
      </c>
      <c r="AC194" s="108">
        <v>0</v>
      </c>
      <c r="AD194" s="108">
        <v>0</v>
      </c>
      <c r="AE194" s="27">
        <f t="shared" si="31"/>
        <v>199932.34</v>
      </c>
      <c r="AF194" s="108">
        <v>376170.8666666667</v>
      </c>
      <c r="AG194" s="108">
        <v>452801.15266666666</v>
      </c>
      <c r="AH194" s="108">
        <v>474476.15266666666</v>
      </c>
      <c r="AI194" s="108">
        <v>247058.97799999994</v>
      </c>
      <c r="AJ194" s="27">
        <f t="shared" si="32"/>
        <v>2174289</v>
      </c>
      <c r="AK194" s="11">
        <v>235931.92934161928</v>
      </c>
      <c r="AL194" s="11">
        <v>443903.76431734703</v>
      </c>
      <c r="AM194" s="11">
        <v>534332.01230354107</v>
      </c>
      <c r="AN194" s="11">
        <v>559909.78810749354</v>
      </c>
      <c r="AO194" s="11">
        <v>203325.35592999961</v>
      </c>
      <c r="AP194" s="11">
        <v>624774.49699999997</v>
      </c>
      <c r="AQ194" s="11">
        <v>899007.70200000005</v>
      </c>
      <c r="AR194" s="11">
        <v>1351764.2205166665</v>
      </c>
      <c r="AS194" s="11">
        <v>1826195.739033333</v>
      </c>
      <c r="AT194" s="11">
        <v>2174289.7999999998</v>
      </c>
      <c r="AV194" s="12"/>
      <c r="AW194" s="12"/>
    </row>
    <row r="195" spans="1:49" ht="52.5" x14ac:dyDescent="0.25">
      <c r="A195" s="10" t="s">
        <v>512</v>
      </c>
      <c r="B195" s="10" t="s">
        <v>512</v>
      </c>
      <c r="C195" s="28">
        <v>4</v>
      </c>
      <c r="D195" s="36" t="s">
        <v>444</v>
      </c>
      <c r="E195" s="30" t="s">
        <v>445</v>
      </c>
      <c r="F195" s="36" t="s">
        <v>485</v>
      </c>
      <c r="G195" s="30" t="s">
        <v>486</v>
      </c>
      <c r="H195" s="31" t="s">
        <v>513</v>
      </c>
      <c r="I195" s="30" t="s">
        <v>514</v>
      </c>
      <c r="J195" s="31" t="s">
        <v>27</v>
      </c>
      <c r="K195" s="39" t="s">
        <v>426</v>
      </c>
      <c r="L195" s="28" t="s">
        <v>15</v>
      </c>
      <c r="M195" s="26">
        <v>3623815</v>
      </c>
      <c r="N195" s="26">
        <v>0</v>
      </c>
      <c r="O195" s="26">
        <v>3623815</v>
      </c>
      <c r="P195" s="27">
        <v>0</v>
      </c>
      <c r="Q195" s="27">
        <v>0</v>
      </c>
      <c r="R195" s="27">
        <v>392066.17</v>
      </c>
      <c r="S195" s="108">
        <v>0</v>
      </c>
      <c r="T195" s="108">
        <v>0</v>
      </c>
      <c r="U195" s="108">
        <v>0</v>
      </c>
      <c r="V195" s="108">
        <v>123037.5</v>
      </c>
      <c r="W195" s="108">
        <v>0</v>
      </c>
      <c r="X195" s="108">
        <v>0</v>
      </c>
      <c r="Y195" s="108">
        <v>116662.5</v>
      </c>
      <c r="Z195" s="108">
        <v>0</v>
      </c>
      <c r="AA195" s="108">
        <v>0</v>
      </c>
      <c r="AB195" s="108">
        <v>141525</v>
      </c>
      <c r="AC195" s="108">
        <v>0</v>
      </c>
      <c r="AD195" s="108">
        <v>0</v>
      </c>
      <c r="AE195" s="27">
        <f t="shared" si="31"/>
        <v>381225</v>
      </c>
      <c r="AF195" s="108">
        <v>819508.5</v>
      </c>
      <c r="AG195" s="108">
        <v>1042150.563</v>
      </c>
      <c r="AH195" s="108">
        <v>599878.92299999995</v>
      </c>
      <c r="AI195" s="108">
        <v>388985.84399999998</v>
      </c>
      <c r="AJ195" s="27">
        <f t="shared" si="32"/>
        <v>3623815</v>
      </c>
      <c r="AK195" s="11">
        <v>439037.8191422575</v>
      </c>
      <c r="AL195" s="11">
        <v>943787.06697761884</v>
      </c>
      <c r="AM195" s="11">
        <v>1200192.8268014842</v>
      </c>
      <c r="AN195" s="11">
        <v>690850.63703410374</v>
      </c>
      <c r="AO195" s="11">
        <v>438244.34004453523</v>
      </c>
      <c r="AP195" s="11">
        <v>564915.93299999996</v>
      </c>
      <c r="AQ195" s="11">
        <v>1214528.433</v>
      </c>
      <c r="AR195" s="11">
        <v>2272307.1479999996</v>
      </c>
      <c r="AS195" s="11">
        <v>2991573.3629999994</v>
      </c>
      <c r="AT195" s="11">
        <v>3623815.1499999994</v>
      </c>
      <c r="AV195" s="12"/>
      <c r="AW195" s="12"/>
    </row>
    <row r="196" spans="1:49" ht="94.5" x14ac:dyDescent="0.25">
      <c r="A196" s="10" t="s">
        <v>515</v>
      </c>
      <c r="B196" s="10" t="s">
        <v>515</v>
      </c>
      <c r="C196" s="28">
        <v>4</v>
      </c>
      <c r="D196" s="36" t="s">
        <v>444</v>
      </c>
      <c r="E196" s="30" t="s">
        <v>445</v>
      </c>
      <c r="F196" s="36" t="s">
        <v>516</v>
      </c>
      <c r="G196" s="30" t="s">
        <v>517</v>
      </c>
      <c r="H196" s="28" t="s">
        <v>518</v>
      </c>
      <c r="I196" s="30" t="s">
        <v>519</v>
      </c>
      <c r="J196" s="31">
        <v>1</v>
      </c>
      <c r="K196" s="32" t="s">
        <v>450</v>
      </c>
      <c r="L196" s="28" t="s">
        <v>15</v>
      </c>
      <c r="M196" s="26">
        <v>33657179</v>
      </c>
      <c r="N196" s="26">
        <v>0</v>
      </c>
      <c r="O196" s="26">
        <v>33657179</v>
      </c>
      <c r="P196" s="27">
        <v>0</v>
      </c>
      <c r="Q196" s="27">
        <v>0</v>
      </c>
      <c r="R196" s="27">
        <v>896357.51</v>
      </c>
      <c r="S196" s="108">
        <v>324415.05</v>
      </c>
      <c r="T196" s="108">
        <v>628480.12</v>
      </c>
      <c r="U196" s="108">
        <v>266234.39</v>
      </c>
      <c r="V196" s="108">
        <v>327636.91000000003</v>
      </c>
      <c r="W196" s="108">
        <v>608711.57999999996</v>
      </c>
      <c r="X196" s="108">
        <v>564611.13</v>
      </c>
      <c r="Y196" s="108">
        <v>259000.89</v>
      </c>
      <c r="Z196" s="108">
        <v>892789.36</v>
      </c>
      <c r="AA196" s="108">
        <v>174322.66999999998</v>
      </c>
      <c r="AB196" s="108">
        <v>2253328.21</v>
      </c>
      <c r="AC196" s="108">
        <v>356555.03</v>
      </c>
      <c r="AD196" s="108">
        <v>98555.65</v>
      </c>
      <c r="AE196" s="27">
        <f t="shared" si="31"/>
        <v>6754640.9900000012</v>
      </c>
      <c r="AF196" s="108">
        <v>10080226.65</v>
      </c>
      <c r="AG196" s="108">
        <v>5998847.5580000002</v>
      </c>
      <c r="AH196" s="108">
        <v>5458681.8440000005</v>
      </c>
      <c r="AI196" s="108">
        <v>4468424.4479999999</v>
      </c>
      <c r="AJ196" s="27">
        <f t="shared" si="32"/>
        <v>33657179.000000007</v>
      </c>
      <c r="AK196" s="11">
        <v>6754640.9900000012</v>
      </c>
      <c r="AL196" s="11">
        <v>10080226.65</v>
      </c>
      <c r="AM196" s="11">
        <v>5998847.5580000002</v>
      </c>
      <c r="AN196" s="11">
        <v>5458681.8440000005</v>
      </c>
      <c r="AO196" s="11">
        <v>4468424.4479999999</v>
      </c>
      <c r="AP196" s="11">
        <v>2661985.1540000001</v>
      </c>
      <c r="AQ196" s="11">
        <v>13507032.036700001</v>
      </c>
      <c r="AR196" s="11">
        <v>21466438.257824998</v>
      </c>
      <c r="AS196" s="11">
        <v>28231747.741599999</v>
      </c>
      <c r="AT196" s="11">
        <v>33657178.995500006</v>
      </c>
      <c r="AV196" s="12"/>
      <c r="AW196" s="12"/>
    </row>
    <row r="197" spans="1:49" ht="94.5" x14ac:dyDescent="0.25">
      <c r="A197" s="10" t="s">
        <v>520</v>
      </c>
      <c r="B197" s="10" t="s">
        <v>520</v>
      </c>
      <c r="C197" s="28">
        <v>4</v>
      </c>
      <c r="D197" s="36" t="s">
        <v>444</v>
      </c>
      <c r="E197" s="30" t="s">
        <v>445</v>
      </c>
      <c r="F197" s="36" t="s">
        <v>516</v>
      </c>
      <c r="G197" s="30" t="s">
        <v>517</v>
      </c>
      <c r="H197" s="28" t="s">
        <v>518</v>
      </c>
      <c r="I197" s="30" t="s">
        <v>519</v>
      </c>
      <c r="J197" s="31">
        <v>2</v>
      </c>
      <c r="K197" s="32" t="s">
        <v>450</v>
      </c>
      <c r="L197" s="28" t="s">
        <v>15</v>
      </c>
      <c r="M197" s="26">
        <v>3298476</v>
      </c>
      <c r="N197" s="26">
        <v>0</v>
      </c>
      <c r="O197" s="26">
        <v>3298476</v>
      </c>
      <c r="P197" s="27">
        <v>0</v>
      </c>
      <c r="Q197" s="27">
        <v>0</v>
      </c>
      <c r="R197" s="27">
        <v>527857.03</v>
      </c>
      <c r="S197" s="108">
        <v>216495.15999999997</v>
      </c>
      <c r="T197" s="108">
        <v>83020.78</v>
      </c>
      <c r="U197" s="108">
        <v>4039.2</v>
      </c>
      <c r="V197" s="108">
        <v>108719.37</v>
      </c>
      <c r="W197" s="108">
        <v>0</v>
      </c>
      <c r="X197" s="108">
        <v>91542.54</v>
      </c>
      <c r="Y197" s="108">
        <v>192757.02</v>
      </c>
      <c r="Z197" s="108">
        <v>147823.5</v>
      </c>
      <c r="AA197" s="108">
        <v>0</v>
      </c>
      <c r="AB197" s="108">
        <v>21003.84</v>
      </c>
      <c r="AC197" s="108">
        <v>95100.010000000009</v>
      </c>
      <c r="AD197" s="108">
        <v>66735.350000000006</v>
      </c>
      <c r="AE197" s="27">
        <f t="shared" si="31"/>
        <v>1027236.7699999999</v>
      </c>
      <c r="AF197" s="108">
        <v>1424587.263</v>
      </c>
      <c r="AG197" s="108">
        <v>318794.93699999992</v>
      </c>
      <c r="AH197" s="108">
        <v>0</v>
      </c>
      <c r="AI197" s="108">
        <v>0</v>
      </c>
      <c r="AJ197" s="27">
        <f t="shared" si="32"/>
        <v>3298476</v>
      </c>
      <c r="AK197" s="11">
        <v>1145564.282398964</v>
      </c>
      <c r="AL197" s="11">
        <v>1588685.6207973352</v>
      </c>
      <c r="AM197" s="11">
        <v>355516.95957771048</v>
      </c>
      <c r="AN197" s="11">
        <v>0</v>
      </c>
      <c r="AO197" s="11">
        <v>0</v>
      </c>
      <c r="AP197" s="11">
        <v>919621.68950000009</v>
      </c>
      <c r="AQ197" s="11">
        <v>2726326.2439999999</v>
      </c>
      <c r="AR197" s="11">
        <v>3246734.4855</v>
      </c>
      <c r="AS197" s="11">
        <v>3298476</v>
      </c>
      <c r="AT197" s="11">
        <v>3298476</v>
      </c>
      <c r="AV197" s="12"/>
      <c r="AW197" s="12"/>
    </row>
    <row r="198" spans="1:49" ht="94.5" x14ac:dyDescent="0.25">
      <c r="A198" s="10" t="s">
        <v>521</v>
      </c>
      <c r="B198" s="10" t="s">
        <v>521</v>
      </c>
      <c r="C198" s="28">
        <v>4</v>
      </c>
      <c r="D198" s="36" t="s">
        <v>444</v>
      </c>
      <c r="E198" s="30" t="s">
        <v>445</v>
      </c>
      <c r="F198" s="36" t="s">
        <v>516</v>
      </c>
      <c r="G198" s="30" t="s">
        <v>517</v>
      </c>
      <c r="H198" s="28" t="s">
        <v>518</v>
      </c>
      <c r="I198" s="30" t="s">
        <v>519</v>
      </c>
      <c r="J198" s="31">
        <v>3</v>
      </c>
      <c r="K198" s="32" t="s">
        <v>450</v>
      </c>
      <c r="L198" s="28" t="s">
        <v>15</v>
      </c>
      <c r="M198" s="26">
        <v>2208099</v>
      </c>
      <c r="N198" s="26">
        <v>0</v>
      </c>
      <c r="O198" s="26">
        <v>2208099</v>
      </c>
      <c r="P198" s="27">
        <v>0</v>
      </c>
      <c r="Q198" s="27">
        <v>0</v>
      </c>
      <c r="R198" s="27">
        <v>0</v>
      </c>
      <c r="S198" s="108">
        <v>0</v>
      </c>
      <c r="T198" s="108">
        <v>0</v>
      </c>
      <c r="U198" s="108">
        <v>0</v>
      </c>
      <c r="V198" s="108">
        <v>0</v>
      </c>
      <c r="W198" s="108">
        <v>0</v>
      </c>
      <c r="X198" s="108">
        <v>0</v>
      </c>
      <c r="Y198" s="108">
        <v>0</v>
      </c>
      <c r="Z198" s="108">
        <v>0</v>
      </c>
      <c r="AA198" s="108">
        <v>0</v>
      </c>
      <c r="AB198" s="108">
        <v>0</v>
      </c>
      <c r="AC198" s="108">
        <v>0</v>
      </c>
      <c r="AD198" s="108">
        <v>0</v>
      </c>
      <c r="AE198" s="27">
        <f t="shared" si="31"/>
        <v>0</v>
      </c>
      <c r="AF198" s="108">
        <v>0</v>
      </c>
      <c r="AG198" s="108">
        <v>746913</v>
      </c>
      <c r="AH198" s="108">
        <v>746913</v>
      </c>
      <c r="AI198" s="108">
        <v>714273</v>
      </c>
      <c r="AJ198" s="27">
        <f t="shared" si="32"/>
        <v>2208099</v>
      </c>
      <c r="AK198" s="11">
        <v>0</v>
      </c>
      <c r="AL198" s="11">
        <v>0</v>
      </c>
      <c r="AM198" s="11">
        <v>746913</v>
      </c>
      <c r="AN198" s="11">
        <v>746913</v>
      </c>
      <c r="AO198" s="11">
        <v>714273</v>
      </c>
      <c r="AP198" s="11">
        <v>0</v>
      </c>
      <c r="AQ198" s="11">
        <v>0</v>
      </c>
      <c r="AR198" s="11">
        <v>746913</v>
      </c>
      <c r="AS198" s="11">
        <v>1493826</v>
      </c>
      <c r="AT198" s="11">
        <v>2208099</v>
      </c>
      <c r="AV198" s="12"/>
      <c r="AW198" s="12"/>
    </row>
    <row r="199" spans="1:49" ht="94.5" x14ac:dyDescent="0.25">
      <c r="A199" s="10" t="s">
        <v>522</v>
      </c>
      <c r="B199" s="10" t="s">
        <v>522</v>
      </c>
      <c r="C199" s="28">
        <v>4</v>
      </c>
      <c r="D199" s="36" t="s">
        <v>444</v>
      </c>
      <c r="E199" s="30" t="s">
        <v>445</v>
      </c>
      <c r="F199" s="36" t="s">
        <v>516</v>
      </c>
      <c r="G199" s="30" t="s">
        <v>517</v>
      </c>
      <c r="H199" s="28" t="s">
        <v>518</v>
      </c>
      <c r="I199" s="30" t="s">
        <v>519</v>
      </c>
      <c r="J199" s="31">
        <v>4</v>
      </c>
      <c r="K199" s="32" t="s">
        <v>450</v>
      </c>
      <c r="L199" s="28" t="s">
        <v>15</v>
      </c>
      <c r="M199" s="26">
        <v>14282351</v>
      </c>
      <c r="N199" s="26">
        <v>0</v>
      </c>
      <c r="O199" s="26">
        <v>14282351</v>
      </c>
      <c r="P199" s="27">
        <v>0</v>
      </c>
      <c r="Q199" s="27">
        <v>0</v>
      </c>
      <c r="R199" s="27">
        <v>837845.15999999992</v>
      </c>
      <c r="S199" s="108">
        <v>31719.5</v>
      </c>
      <c r="T199" s="108">
        <v>48804</v>
      </c>
      <c r="U199" s="108">
        <v>239887.66000000003</v>
      </c>
      <c r="V199" s="108">
        <v>147969.53</v>
      </c>
      <c r="W199" s="108">
        <v>340928.86</v>
      </c>
      <c r="X199" s="108">
        <v>242108.2</v>
      </c>
      <c r="Y199" s="108">
        <v>60552.12</v>
      </c>
      <c r="Z199" s="108">
        <v>81198.78</v>
      </c>
      <c r="AA199" s="108">
        <v>338793.95</v>
      </c>
      <c r="AB199" s="108">
        <v>347593.8</v>
      </c>
      <c r="AC199" s="108">
        <v>253460.55</v>
      </c>
      <c r="AD199" s="108">
        <v>174671.82</v>
      </c>
      <c r="AE199" s="27">
        <f t="shared" si="31"/>
        <v>2307688.77</v>
      </c>
      <c r="AF199" s="108">
        <v>3457446.148</v>
      </c>
      <c r="AG199" s="108">
        <v>2932940.682</v>
      </c>
      <c r="AH199" s="108">
        <v>1803225</v>
      </c>
      <c r="AI199" s="108">
        <v>2943205.24</v>
      </c>
      <c r="AJ199" s="27">
        <f t="shared" si="32"/>
        <v>14282351</v>
      </c>
      <c r="AK199" s="11">
        <v>2714928.1452911072</v>
      </c>
      <c r="AL199" s="11">
        <v>4067583.9740874255</v>
      </c>
      <c r="AM199" s="11">
        <v>3450518.6789252758</v>
      </c>
      <c r="AN199" s="11">
        <v>2121441.3175796475</v>
      </c>
      <c r="AO199" s="11">
        <v>3462594.6303167511</v>
      </c>
      <c r="AP199" s="11">
        <v>1708239.2625</v>
      </c>
      <c r="AQ199" s="11">
        <v>6001326.14965</v>
      </c>
      <c r="AR199" s="11">
        <v>9535920.7575000003</v>
      </c>
      <c r="AS199" s="11">
        <v>11339145.7575</v>
      </c>
      <c r="AT199" s="11">
        <v>14282350.997499999</v>
      </c>
      <c r="AV199" s="12"/>
      <c r="AW199" s="12"/>
    </row>
    <row r="200" spans="1:49" ht="94.5" x14ac:dyDescent="0.25">
      <c r="A200" s="10" t="s">
        <v>523</v>
      </c>
      <c r="B200" s="10" t="s">
        <v>523</v>
      </c>
      <c r="C200" s="28">
        <v>4</v>
      </c>
      <c r="D200" s="36" t="s">
        <v>444</v>
      </c>
      <c r="E200" s="30" t="s">
        <v>445</v>
      </c>
      <c r="F200" s="36" t="s">
        <v>516</v>
      </c>
      <c r="G200" s="30" t="s">
        <v>517</v>
      </c>
      <c r="H200" s="28" t="s">
        <v>518</v>
      </c>
      <c r="I200" s="30" t="s">
        <v>519</v>
      </c>
      <c r="J200" s="31">
        <v>5</v>
      </c>
      <c r="K200" s="32" t="s">
        <v>450</v>
      </c>
      <c r="L200" s="28" t="s">
        <v>15</v>
      </c>
      <c r="M200" s="26">
        <v>6097264</v>
      </c>
      <c r="N200" s="26">
        <v>0</v>
      </c>
      <c r="O200" s="26">
        <v>6097264</v>
      </c>
      <c r="P200" s="27">
        <v>0</v>
      </c>
      <c r="Q200" s="27">
        <v>0</v>
      </c>
      <c r="R200" s="27">
        <v>10320.07</v>
      </c>
      <c r="S200" s="108">
        <v>0</v>
      </c>
      <c r="T200" s="108">
        <v>14208.58</v>
      </c>
      <c r="U200" s="108">
        <v>69750</v>
      </c>
      <c r="V200" s="108">
        <v>0</v>
      </c>
      <c r="W200" s="108">
        <v>67500</v>
      </c>
      <c r="X200" s="108">
        <v>14175</v>
      </c>
      <c r="Y200" s="108">
        <v>205438.1</v>
      </c>
      <c r="Z200" s="108">
        <v>45554.9</v>
      </c>
      <c r="AA200" s="108">
        <v>31875</v>
      </c>
      <c r="AB200" s="108">
        <v>475851.4</v>
      </c>
      <c r="AC200" s="108">
        <v>63969.94</v>
      </c>
      <c r="AD200" s="108">
        <v>106425</v>
      </c>
      <c r="AE200" s="27">
        <f t="shared" si="31"/>
        <v>1094747.9200000002</v>
      </c>
      <c r="AF200" s="108">
        <v>2863994.7309999997</v>
      </c>
      <c r="AG200" s="108">
        <v>870879.35199999996</v>
      </c>
      <c r="AH200" s="108">
        <v>742231.39299999992</v>
      </c>
      <c r="AI200" s="108">
        <v>515090.53400000004</v>
      </c>
      <c r="AJ200" s="27">
        <f t="shared" si="32"/>
        <v>6097264</v>
      </c>
      <c r="AK200" s="11">
        <v>1094747.9200000002</v>
      </c>
      <c r="AL200" s="11">
        <v>2863994.7309999997</v>
      </c>
      <c r="AM200" s="11">
        <v>870879.35199999996</v>
      </c>
      <c r="AN200" s="11">
        <v>742231.39299999992</v>
      </c>
      <c r="AO200" s="11">
        <v>515090.53400000004</v>
      </c>
      <c r="AP200" s="11">
        <v>179842.76199999999</v>
      </c>
      <c r="AQ200" s="11">
        <v>2588497.2888000007</v>
      </c>
      <c r="AR200" s="11">
        <v>4608871.5665500006</v>
      </c>
      <c r="AS200" s="11">
        <v>5305554.4545</v>
      </c>
      <c r="AT200" s="11">
        <v>6097264.0055000009</v>
      </c>
      <c r="AV200" s="12"/>
      <c r="AW200" s="12"/>
    </row>
    <row r="201" spans="1:49" ht="94.5" x14ac:dyDescent="0.25">
      <c r="A201" s="10" t="s">
        <v>524</v>
      </c>
      <c r="B201" s="10" t="s">
        <v>524</v>
      </c>
      <c r="C201" s="28">
        <v>4</v>
      </c>
      <c r="D201" s="36" t="s">
        <v>444</v>
      </c>
      <c r="E201" s="30" t="s">
        <v>445</v>
      </c>
      <c r="F201" s="36" t="s">
        <v>516</v>
      </c>
      <c r="G201" s="30" t="s">
        <v>517</v>
      </c>
      <c r="H201" s="28" t="s">
        <v>525</v>
      </c>
      <c r="I201" s="30" t="s">
        <v>526</v>
      </c>
      <c r="J201" s="31" t="s">
        <v>27</v>
      </c>
      <c r="K201" s="32" t="s">
        <v>450</v>
      </c>
      <c r="L201" s="28" t="s">
        <v>15</v>
      </c>
      <c r="M201" s="26">
        <v>5950000</v>
      </c>
      <c r="N201" s="26">
        <v>0</v>
      </c>
      <c r="O201" s="26">
        <v>5950000</v>
      </c>
      <c r="P201" s="27">
        <v>0</v>
      </c>
      <c r="Q201" s="27">
        <v>0</v>
      </c>
      <c r="R201" s="27">
        <v>0</v>
      </c>
      <c r="S201" s="108">
        <v>0</v>
      </c>
      <c r="T201" s="108">
        <v>0</v>
      </c>
      <c r="U201" s="108">
        <v>0</v>
      </c>
      <c r="V201" s="108">
        <v>10984.13</v>
      </c>
      <c r="W201" s="108">
        <v>0</v>
      </c>
      <c r="X201" s="108">
        <v>0</v>
      </c>
      <c r="Y201" s="108">
        <v>0</v>
      </c>
      <c r="Z201" s="108">
        <v>0</v>
      </c>
      <c r="AA201" s="108">
        <v>0</v>
      </c>
      <c r="AB201" s="108">
        <v>48338.44</v>
      </c>
      <c r="AC201" s="108">
        <v>0</v>
      </c>
      <c r="AD201" s="108">
        <v>0</v>
      </c>
      <c r="AE201" s="27">
        <f t="shared" si="31"/>
        <v>59322.57</v>
      </c>
      <c r="AF201" s="108">
        <v>1290593.247</v>
      </c>
      <c r="AG201" s="108">
        <v>2396043.747</v>
      </c>
      <c r="AH201" s="108">
        <v>2204040.4360000002</v>
      </c>
      <c r="AI201" s="108">
        <v>0</v>
      </c>
      <c r="AJ201" s="27">
        <f t="shared" si="32"/>
        <v>5950000</v>
      </c>
      <c r="AK201" s="11">
        <v>69791.25882352941</v>
      </c>
      <c r="AL201" s="11">
        <v>1518344.9964705883</v>
      </c>
      <c r="AM201" s="11">
        <v>2818874.9964705883</v>
      </c>
      <c r="AN201" s="11">
        <v>2580771.4582352936</v>
      </c>
      <c r="AO201" s="11">
        <v>0</v>
      </c>
      <c r="AP201" s="11">
        <v>59322.570999999996</v>
      </c>
      <c r="AQ201" s="11">
        <v>1369040.8184499999</v>
      </c>
      <c r="AR201" s="11">
        <v>3765084.5658999998</v>
      </c>
      <c r="AS201" s="11">
        <v>5950000</v>
      </c>
      <c r="AT201" s="11">
        <v>5950000</v>
      </c>
      <c r="AV201" s="12"/>
      <c r="AW201" s="12"/>
    </row>
    <row r="202" spans="1:49" ht="94.5" x14ac:dyDescent="0.25">
      <c r="A202" s="10" t="s">
        <v>527</v>
      </c>
      <c r="B202" s="10" t="s">
        <v>527</v>
      </c>
      <c r="C202" s="28">
        <v>4</v>
      </c>
      <c r="D202" s="36" t="s">
        <v>444</v>
      </c>
      <c r="E202" s="30" t="s">
        <v>445</v>
      </c>
      <c r="F202" s="36" t="s">
        <v>516</v>
      </c>
      <c r="G202" s="30" t="s">
        <v>517</v>
      </c>
      <c r="H202" s="28" t="s">
        <v>528</v>
      </c>
      <c r="I202" s="30" t="s">
        <v>529</v>
      </c>
      <c r="J202" s="31" t="s">
        <v>27</v>
      </c>
      <c r="K202" s="32" t="s">
        <v>450</v>
      </c>
      <c r="L202" s="28" t="s">
        <v>15</v>
      </c>
      <c r="M202" s="26">
        <v>6120000</v>
      </c>
      <c r="N202" s="26">
        <v>0</v>
      </c>
      <c r="O202" s="26">
        <v>6120000</v>
      </c>
      <c r="P202" s="27">
        <v>0</v>
      </c>
      <c r="Q202" s="27">
        <v>90219.72</v>
      </c>
      <c r="R202" s="27">
        <v>394125.19999999995</v>
      </c>
      <c r="S202" s="108">
        <v>0</v>
      </c>
      <c r="T202" s="108">
        <v>0</v>
      </c>
      <c r="U202" s="108">
        <v>145053.74</v>
      </c>
      <c r="V202" s="108">
        <v>0</v>
      </c>
      <c r="W202" s="108">
        <v>0</v>
      </c>
      <c r="X202" s="108">
        <v>77986.48</v>
      </c>
      <c r="Y202" s="108">
        <v>0</v>
      </c>
      <c r="Z202" s="108">
        <v>0</v>
      </c>
      <c r="AA202" s="108">
        <v>186534.8</v>
      </c>
      <c r="AB202" s="108">
        <v>0</v>
      </c>
      <c r="AC202" s="108">
        <v>0</v>
      </c>
      <c r="AD202" s="108">
        <v>219895</v>
      </c>
      <c r="AE202" s="27">
        <f t="shared" si="31"/>
        <v>629470.02</v>
      </c>
      <c r="AF202" s="108">
        <v>1645048.1409999998</v>
      </c>
      <c r="AG202" s="108">
        <v>1717425.6409999998</v>
      </c>
      <c r="AH202" s="108">
        <v>1643711.2779999999</v>
      </c>
      <c r="AI202" s="108">
        <v>0</v>
      </c>
      <c r="AJ202" s="27">
        <f t="shared" si="32"/>
        <v>6119999.9999999991</v>
      </c>
      <c r="AK202" s="11">
        <v>740552.96470588236</v>
      </c>
      <c r="AL202" s="11">
        <v>1935350.754117647</v>
      </c>
      <c r="AM202" s="11">
        <v>2020500.754117647</v>
      </c>
      <c r="AN202" s="11">
        <v>1771877.9370588232</v>
      </c>
      <c r="AO202" s="11">
        <v>0</v>
      </c>
      <c r="AP202" s="11">
        <v>893919.93349999993</v>
      </c>
      <c r="AQ202" s="11">
        <v>2314727.2898125001</v>
      </c>
      <c r="AR202" s="11">
        <v>4123867.9315625001</v>
      </c>
      <c r="AS202" s="11">
        <v>6119999.9999999991</v>
      </c>
      <c r="AT202" s="11">
        <v>6119999.9999999991</v>
      </c>
      <c r="AV202" s="12"/>
      <c r="AW202" s="12"/>
    </row>
    <row r="203" spans="1:49" ht="94.5" x14ac:dyDescent="0.25">
      <c r="A203" s="10" t="s">
        <v>530</v>
      </c>
      <c r="B203" s="10" t="s">
        <v>530</v>
      </c>
      <c r="C203" s="28">
        <v>4</v>
      </c>
      <c r="D203" s="36" t="s">
        <v>444</v>
      </c>
      <c r="E203" s="30" t="s">
        <v>445</v>
      </c>
      <c r="F203" s="36" t="s">
        <v>516</v>
      </c>
      <c r="G203" s="30" t="s">
        <v>517</v>
      </c>
      <c r="H203" s="28" t="s">
        <v>531</v>
      </c>
      <c r="I203" s="44" t="s">
        <v>532</v>
      </c>
      <c r="J203" s="31" t="s">
        <v>27</v>
      </c>
      <c r="K203" s="32" t="s">
        <v>450</v>
      </c>
      <c r="L203" s="28" t="s">
        <v>15</v>
      </c>
      <c r="M203" s="26">
        <v>10599500</v>
      </c>
      <c r="N203" s="26">
        <v>0</v>
      </c>
      <c r="O203" s="26">
        <v>10599500</v>
      </c>
      <c r="P203" s="27">
        <v>0</v>
      </c>
      <c r="Q203" s="27">
        <v>647811.40999999992</v>
      </c>
      <c r="R203" s="27">
        <v>1673450.46</v>
      </c>
      <c r="S203" s="108">
        <v>0</v>
      </c>
      <c r="T203" s="108">
        <v>0</v>
      </c>
      <c r="U203" s="108">
        <v>270248.87</v>
      </c>
      <c r="V203" s="108">
        <v>0</v>
      </c>
      <c r="W203" s="108">
        <v>0</v>
      </c>
      <c r="X203" s="108">
        <v>304942.26</v>
      </c>
      <c r="Y203" s="108">
        <v>0</v>
      </c>
      <c r="Z203" s="108">
        <v>0</v>
      </c>
      <c r="AA203" s="108">
        <v>356825.67</v>
      </c>
      <c r="AB203" s="108">
        <v>0</v>
      </c>
      <c r="AC203" s="108">
        <v>0</v>
      </c>
      <c r="AD203" s="108">
        <v>318419.01</v>
      </c>
      <c r="AE203" s="27">
        <f t="shared" si="31"/>
        <v>1250435.81</v>
      </c>
      <c r="AF203" s="108">
        <v>3126158.2579999999</v>
      </c>
      <c r="AG203" s="108">
        <v>3901644.0619999999</v>
      </c>
      <c r="AH203" s="108">
        <v>0</v>
      </c>
      <c r="AI203" s="108">
        <v>0</v>
      </c>
      <c r="AJ203" s="27">
        <f t="shared" si="32"/>
        <v>10599500</v>
      </c>
      <c r="AK203" s="11">
        <v>1471100.9529411765</v>
      </c>
      <c r="AL203" s="11">
        <v>3677833.2447058824</v>
      </c>
      <c r="AM203" s="11">
        <v>4078998.9265289158</v>
      </c>
      <c r="AN203" s="11">
        <v>0</v>
      </c>
      <c r="AO203" s="11">
        <v>0</v>
      </c>
      <c r="AP203" s="11">
        <v>3253278.6694999998</v>
      </c>
      <c r="AQ203" s="11">
        <v>5663851.1821999997</v>
      </c>
      <c r="AR203" s="11">
        <v>10599500</v>
      </c>
      <c r="AS203" s="11">
        <v>10599500</v>
      </c>
      <c r="AT203" s="11">
        <v>10599500</v>
      </c>
      <c r="AV203" s="12"/>
      <c r="AW203" s="12"/>
    </row>
    <row r="204" spans="1:49" ht="94.5" x14ac:dyDescent="0.25">
      <c r="A204" s="10" t="s">
        <v>533</v>
      </c>
      <c r="B204" s="10" t="s">
        <v>533</v>
      </c>
      <c r="C204" s="28">
        <v>4</v>
      </c>
      <c r="D204" s="36" t="s">
        <v>444</v>
      </c>
      <c r="E204" s="30" t="s">
        <v>445</v>
      </c>
      <c r="F204" s="36" t="s">
        <v>516</v>
      </c>
      <c r="G204" s="30" t="s">
        <v>517</v>
      </c>
      <c r="H204" s="28" t="s">
        <v>534</v>
      </c>
      <c r="I204" s="33" t="s">
        <v>535</v>
      </c>
      <c r="J204" s="31" t="s">
        <v>27</v>
      </c>
      <c r="K204" s="32" t="s">
        <v>505</v>
      </c>
      <c r="L204" s="28" t="s">
        <v>15</v>
      </c>
      <c r="M204" s="26">
        <v>1087059</v>
      </c>
      <c r="N204" s="26">
        <v>0</v>
      </c>
      <c r="O204" s="26">
        <v>1087059</v>
      </c>
      <c r="P204" s="27">
        <v>0</v>
      </c>
      <c r="Q204" s="27">
        <v>0</v>
      </c>
      <c r="R204" s="27">
        <v>172141.03</v>
      </c>
      <c r="S204" s="108">
        <v>0</v>
      </c>
      <c r="T204" s="108">
        <v>0</v>
      </c>
      <c r="U204" s="108">
        <v>172596.58</v>
      </c>
      <c r="V204" s="108">
        <v>0</v>
      </c>
      <c r="W204" s="108">
        <v>0</v>
      </c>
      <c r="X204" s="108">
        <v>0</v>
      </c>
      <c r="Y204" s="108">
        <v>0</v>
      </c>
      <c r="Z204" s="108">
        <v>129141.82</v>
      </c>
      <c r="AA204" s="108">
        <v>0</v>
      </c>
      <c r="AB204" s="108">
        <v>0</v>
      </c>
      <c r="AC204" s="108">
        <v>0</v>
      </c>
      <c r="AD204" s="108">
        <v>0</v>
      </c>
      <c r="AE204" s="27">
        <f t="shared" si="31"/>
        <v>301738.40000000002</v>
      </c>
      <c r="AF204" s="108">
        <v>613179.56999999995</v>
      </c>
      <c r="AG204" s="108">
        <v>0</v>
      </c>
      <c r="AH204" s="108">
        <v>0</v>
      </c>
      <c r="AI204" s="108">
        <v>0</v>
      </c>
      <c r="AJ204" s="27">
        <f t="shared" si="32"/>
        <v>1087059</v>
      </c>
      <c r="AK204" s="11">
        <v>354986.36926900933</v>
      </c>
      <c r="AL204" s="11">
        <v>563810.75073099078</v>
      </c>
      <c r="AM204" s="11">
        <v>0</v>
      </c>
      <c r="AN204" s="11">
        <v>0</v>
      </c>
      <c r="AO204" s="11">
        <v>0</v>
      </c>
      <c r="AP204" s="11">
        <v>473879.41999999993</v>
      </c>
      <c r="AQ204" s="11">
        <v>1087059.0499999998</v>
      </c>
      <c r="AR204" s="11">
        <v>1087059.0499999998</v>
      </c>
      <c r="AS204" s="11">
        <v>1087059.0499999998</v>
      </c>
      <c r="AT204" s="11">
        <v>1087059.0499999998</v>
      </c>
      <c r="AV204" s="12"/>
      <c r="AW204" s="12"/>
    </row>
    <row r="205" spans="1:49" ht="63" x14ac:dyDescent="0.25">
      <c r="A205" s="10" t="s">
        <v>536</v>
      </c>
      <c r="B205" s="10" t="s">
        <v>536</v>
      </c>
      <c r="C205" s="28">
        <v>4</v>
      </c>
      <c r="D205" s="36" t="s">
        <v>444</v>
      </c>
      <c r="E205" s="30" t="s">
        <v>445</v>
      </c>
      <c r="F205" s="36" t="s">
        <v>537</v>
      </c>
      <c r="G205" s="30" t="s">
        <v>538</v>
      </c>
      <c r="H205" s="28" t="s">
        <v>539</v>
      </c>
      <c r="I205" s="30" t="s">
        <v>540</v>
      </c>
      <c r="J205" s="31" t="s">
        <v>27</v>
      </c>
      <c r="K205" s="32" t="s">
        <v>450</v>
      </c>
      <c r="L205" s="28" t="s">
        <v>15</v>
      </c>
      <c r="M205" s="26">
        <v>6732119</v>
      </c>
      <c r="N205" s="26">
        <v>0</v>
      </c>
      <c r="O205" s="26">
        <v>6732119</v>
      </c>
      <c r="P205" s="27">
        <v>0</v>
      </c>
      <c r="Q205" s="27">
        <v>443656.4</v>
      </c>
      <c r="R205" s="27">
        <v>356550.25</v>
      </c>
      <c r="S205" s="108">
        <v>0</v>
      </c>
      <c r="T205" s="108">
        <v>0</v>
      </c>
      <c r="U205" s="108">
        <v>167000.56</v>
      </c>
      <c r="V205" s="108">
        <v>0</v>
      </c>
      <c r="W205" s="108">
        <v>0</v>
      </c>
      <c r="X205" s="108">
        <v>121890.56</v>
      </c>
      <c r="Y205" s="108">
        <v>0</v>
      </c>
      <c r="Z205" s="108">
        <v>0</v>
      </c>
      <c r="AA205" s="108">
        <v>277661.09000000003</v>
      </c>
      <c r="AB205" s="108">
        <v>0</v>
      </c>
      <c r="AC205" s="108">
        <v>217954.41</v>
      </c>
      <c r="AD205" s="108">
        <v>37880.68</v>
      </c>
      <c r="AE205" s="27">
        <f t="shared" si="31"/>
        <v>822387.3</v>
      </c>
      <c r="AF205" s="108">
        <v>1276268.08</v>
      </c>
      <c r="AG205" s="108">
        <v>1524091.5319999997</v>
      </c>
      <c r="AH205" s="108">
        <v>1595833.6119999997</v>
      </c>
      <c r="AI205" s="108">
        <v>713331.82599999977</v>
      </c>
      <c r="AJ205" s="27">
        <f t="shared" si="32"/>
        <v>6732118.9999999991</v>
      </c>
      <c r="AK205" s="11">
        <v>967514.47058823542</v>
      </c>
      <c r="AL205" s="11">
        <v>1501491.8588235294</v>
      </c>
      <c r="AM205" s="11">
        <v>1793048.8611764703</v>
      </c>
      <c r="AN205" s="11">
        <v>1877451.308235294</v>
      </c>
      <c r="AO205" s="11">
        <v>463386.28962633852</v>
      </c>
      <c r="AP205" s="11">
        <v>1366758.8599999999</v>
      </c>
      <c r="AQ205" s="11">
        <v>2616223.6444999999</v>
      </c>
      <c r="AR205" s="11">
        <v>4060840.1323624998</v>
      </c>
      <c r="AS205" s="11">
        <v>5618816.9125124998</v>
      </c>
      <c r="AT205" s="11">
        <v>6732119</v>
      </c>
      <c r="AV205" s="12"/>
      <c r="AW205" s="12"/>
    </row>
    <row r="206" spans="1:49" ht="63" x14ac:dyDescent="0.25">
      <c r="A206" s="10" t="s">
        <v>541</v>
      </c>
      <c r="B206" s="10" t="s">
        <v>541</v>
      </c>
      <c r="C206" s="28">
        <v>4</v>
      </c>
      <c r="D206" s="36" t="s">
        <v>444</v>
      </c>
      <c r="E206" s="30" t="s">
        <v>445</v>
      </c>
      <c r="F206" s="36" t="s">
        <v>537</v>
      </c>
      <c r="G206" s="30" t="s">
        <v>538</v>
      </c>
      <c r="H206" s="28" t="s">
        <v>542</v>
      </c>
      <c r="I206" s="30" t="s">
        <v>543</v>
      </c>
      <c r="J206" s="31" t="s">
        <v>27</v>
      </c>
      <c r="K206" s="32" t="s">
        <v>450</v>
      </c>
      <c r="L206" s="28" t="s">
        <v>15</v>
      </c>
      <c r="M206" s="26">
        <v>850000</v>
      </c>
      <c r="N206" s="26">
        <v>0</v>
      </c>
      <c r="O206" s="26">
        <v>850000</v>
      </c>
      <c r="P206" s="27">
        <v>0</v>
      </c>
      <c r="Q206" s="27">
        <v>328215.90999999997</v>
      </c>
      <c r="R206" s="27">
        <v>197839.72</v>
      </c>
      <c r="S206" s="108">
        <v>0</v>
      </c>
      <c r="T206" s="108">
        <v>41485.019999999997</v>
      </c>
      <c r="U206" s="108">
        <v>0</v>
      </c>
      <c r="V206" s="108">
        <v>0</v>
      </c>
      <c r="W206" s="108">
        <v>0</v>
      </c>
      <c r="X206" s="108">
        <v>54715.32</v>
      </c>
      <c r="Y206" s="108">
        <v>0</v>
      </c>
      <c r="Z206" s="108">
        <v>0</v>
      </c>
      <c r="AA206" s="108">
        <v>63180.480000000003</v>
      </c>
      <c r="AB206" s="108">
        <v>0</v>
      </c>
      <c r="AC206" s="108">
        <v>0</v>
      </c>
      <c r="AD206" s="108">
        <v>67556.350000000006</v>
      </c>
      <c r="AE206" s="27">
        <f t="shared" si="31"/>
        <v>226937.17</v>
      </c>
      <c r="AF206" s="108">
        <v>91413.190000000031</v>
      </c>
      <c r="AG206" s="108">
        <v>0</v>
      </c>
      <c r="AH206" s="108">
        <v>0</v>
      </c>
      <c r="AI206" s="108">
        <v>5594.01</v>
      </c>
      <c r="AJ206" s="27">
        <f t="shared" si="32"/>
        <v>850000.00000000012</v>
      </c>
      <c r="AK206" s="11">
        <v>266984.90588235296</v>
      </c>
      <c r="AL206" s="11">
        <v>70699.231491804123</v>
      </c>
      <c r="AM206" s="11">
        <v>0</v>
      </c>
      <c r="AN206" s="11">
        <v>0</v>
      </c>
      <c r="AO206" s="11">
        <v>0</v>
      </c>
      <c r="AP206" s="11">
        <v>685436.44700000004</v>
      </c>
      <c r="AQ206" s="11">
        <v>844405.98850000009</v>
      </c>
      <c r="AR206" s="11">
        <v>844405.98850000009</v>
      </c>
      <c r="AS206" s="11">
        <v>844405.98850000009</v>
      </c>
      <c r="AT206" s="11">
        <v>849999.9985000001</v>
      </c>
      <c r="AV206" s="12"/>
      <c r="AW206" s="12"/>
    </row>
    <row r="207" spans="1:49" ht="42" x14ac:dyDescent="0.25">
      <c r="A207" s="10" t="s">
        <v>544</v>
      </c>
      <c r="B207" s="10" t="s">
        <v>544</v>
      </c>
      <c r="C207" s="28">
        <v>4</v>
      </c>
      <c r="D207" s="36" t="s">
        <v>444</v>
      </c>
      <c r="E207" s="30" t="s">
        <v>445</v>
      </c>
      <c r="F207" s="36" t="s">
        <v>537</v>
      </c>
      <c r="G207" s="30" t="s">
        <v>538</v>
      </c>
      <c r="H207" s="28" t="s">
        <v>545</v>
      </c>
      <c r="I207" s="30" t="s">
        <v>546</v>
      </c>
      <c r="J207" s="31" t="s">
        <v>27</v>
      </c>
      <c r="K207" s="32" t="s">
        <v>450</v>
      </c>
      <c r="L207" s="28" t="s">
        <v>15</v>
      </c>
      <c r="M207" s="26">
        <v>3697500</v>
      </c>
      <c r="N207" s="26">
        <v>0</v>
      </c>
      <c r="O207" s="26">
        <v>3697500</v>
      </c>
      <c r="P207" s="27">
        <v>680000</v>
      </c>
      <c r="Q207" s="27">
        <v>675909.3</v>
      </c>
      <c r="R207" s="27">
        <v>653334.45000000007</v>
      </c>
      <c r="S207" s="108">
        <v>0</v>
      </c>
      <c r="T207" s="108">
        <v>0</v>
      </c>
      <c r="U207" s="108">
        <v>182971.75</v>
      </c>
      <c r="V207" s="108">
        <v>0</v>
      </c>
      <c r="W207" s="108">
        <v>0</v>
      </c>
      <c r="X207" s="108">
        <v>152348.93</v>
      </c>
      <c r="Y207" s="108">
        <v>0</v>
      </c>
      <c r="Z207" s="108">
        <v>0</v>
      </c>
      <c r="AA207" s="108">
        <v>152348.93</v>
      </c>
      <c r="AB207" s="108">
        <v>0</v>
      </c>
      <c r="AC207" s="108">
        <v>0</v>
      </c>
      <c r="AD207" s="108">
        <v>152348.93</v>
      </c>
      <c r="AE207" s="27">
        <f t="shared" si="31"/>
        <v>640018.54</v>
      </c>
      <c r="AF207" s="108">
        <v>749317.85399999993</v>
      </c>
      <c r="AG207" s="108">
        <v>298919.8559999998</v>
      </c>
      <c r="AH207" s="108">
        <v>0</v>
      </c>
      <c r="AI207" s="108">
        <v>0</v>
      </c>
      <c r="AJ207" s="27">
        <f t="shared" si="32"/>
        <v>3697499.9999999995</v>
      </c>
      <c r="AK207" s="11">
        <v>752962.98823529424</v>
      </c>
      <c r="AL207" s="11">
        <v>881550.41647058818</v>
      </c>
      <c r="AM207" s="11">
        <v>351670.40529411752</v>
      </c>
      <c r="AN207" s="11">
        <v>0</v>
      </c>
      <c r="AO207" s="11">
        <v>0</v>
      </c>
      <c r="AP207" s="11">
        <v>2411913.3774999999</v>
      </c>
      <c r="AQ207" s="11">
        <v>3147187.4231500002</v>
      </c>
      <c r="AR207" s="11">
        <v>3697500</v>
      </c>
      <c r="AS207" s="11">
        <v>3697500</v>
      </c>
      <c r="AT207" s="11">
        <v>3697500</v>
      </c>
      <c r="AV207" s="12"/>
      <c r="AW207" s="12"/>
    </row>
    <row r="208" spans="1:49" ht="42" x14ac:dyDescent="0.25">
      <c r="A208" s="10" t="s">
        <v>547</v>
      </c>
      <c r="B208" s="10" t="s">
        <v>547</v>
      </c>
      <c r="C208" s="28">
        <v>4</v>
      </c>
      <c r="D208" s="36" t="s">
        <v>444</v>
      </c>
      <c r="E208" s="30" t="s">
        <v>445</v>
      </c>
      <c r="F208" s="36" t="s">
        <v>537</v>
      </c>
      <c r="G208" s="30" t="s">
        <v>538</v>
      </c>
      <c r="H208" s="28" t="s">
        <v>548</v>
      </c>
      <c r="I208" s="30" t="s">
        <v>549</v>
      </c>
      <c r="J208" s="38">
        <v>1</v>
      </c>
      <c r="K208" s="32" t="s">
        <v>450</v>
      </c>
      <c r="L208" s="28" t="s">
        <v>15</v>
      </c>
      <c r="M208" s="26">
        <v>8035359</v>
      </c>
      <c r="N208" s="26">
        <v>0</v>
      </c>
      <c r="O208" s="26">
        <v>8035359</v>
      </c>
      <c r="P208" s="27">
        <v>0</v>
      </c>
      <c r="Q208" s="27">
        <v>91577.25</v>
      </c>
      <c r="R208" s="27">
        <v>326098.55</v>
      </c>
      <c r="S208" s="108">
        <v>0</v>
      </c>
      <c r="T208" s="108">
        <v>0</v>
      </c>
      <c r="U208" s="108">
        <v>181900</v>
      </c>
      <c r="V208" s="108">
        <v>0</v>
      </c>
      <c r="W208" s="108">
        <v>0</v>
      </c>
      <c r="X208" s="108">
        <v>68352.5</v>
      </c>
      <c r="Y208" s="108">
        <v>0</v>
      </c>
      <c r="Z208" s="108">
        <v>0</v>
      </c>
      <c r="AA208" s="108">
        <v>138595.84</v>
      </c>
      <c r="AB208" s="108">
        <v>0</v>
      </c>
      <c r="AC208" s="108">
        <v>137852.07</v>
      </c>
      <c r="AD208" s="108">
        <v>0</v>
      </c>
      <c r="AE208" s="27">
        <f t="shared" si="31"/>
        <v>526700.40999999992</v>
      </c>
      <c r="AF208" s="108">
        <v>608133.93999999994</v>
      </c>
      <c r="AG208" s="108">
        <v>1688608.9920000001</v>
      </c>
      <c r="AH208" s="108">
        <v>1815700.9920000001</v>
      </c>
      <c r="AI208" s="108">
        <v>2978538.8660000004</v>
      </c>
      <c r="AJ208" s="27">
        <f t="shared" si="32"/>
        <v>8035359</v>
      </c>
      <c r="AK208" s="11">
        <v>619647.57202251197</v>
      </c>
      <c r="AL208" s="11">
        <v>715451.72973281716</v>
      </c>
      <c r="AM208" s="11">
        <v>1986598.9130104941</v>
      </c>
      <c r="AN208" s="11">
        <v>2136118.9204535964</v>
      </c>
      <c r="AO208" s="11">
        <v>3205715.1547805797</v>
      </c>
      <c r="AP208" s="11">
        <v>806524.13199999998</v>
      </c>
      <c r="AQ208" s="11">
        <v>1552510.142</v>
      </c>
      <c r="AR208" s="11">
        <v>3241119.1577000003</v>
      </c>
      <c r="AS208" s="11">
        <v>5056820.1733999997</v>
      </c>
      <c r="AT208" s="11">
        <v>8035359.4000000004</v>
      </c>
      <c r="AV208" s="12"/>
      <c r="AW208" s="12"/>
    </row>
    <row r="209" spans="1:49" ht="42" x14ac:dyDescent="0.25">
      <c r="A209" s="10" t="s">
        <v>550</v>
      </c>
      <c r="B209" s="10" t="s">
        <v>550</v>
      </c>
      <c r="C209" s="28">
        <v>4</v>
      </c>
      <c r="D209" s="36" t="s">
        <v>444</v>
      </c>
      <c r="E209" s="30" t="s">
        <v>445</v>
      </c>
      <c r="F209" s="36" t="s">
        <v>537</v>
      </c>
      <c r="G209" s="30" t="s">
        <v>538</v>
      </c>
      <c r="H209" s="28" t="s">
        <v>548</v>
      </c>
      <c r="I209" s="30" t="s">
        <v>549</v>
      </c>
      <c r="J209" s="38">
        <v>2</v>
      </c>
      <c r="K209" s="32" t="s">
        <v>450</v>
      </c>
      <c r="L209" s="28" t="s">
        <v>15</v>
      </c>
      <c r="M209" s="26">
        <v>1280641</v>
      </c>
      <c r="N209" s="26">
        <v>0</v>
      </c>
      <c r="O209" s="26">
        <v>1280641</v>
      </c>
      <c r="P209" s="27">
        <v>0</v>
      </c>
      <c r="Q209" s="27">
        <v>0</v>
      </c>
      <c r="R209" s="27">
        <v>356079.26</v>
      </c>
      <c r="S209" s="108">
        <v>32483.29</v>
      </c>
      <c r="T209" s="108">
        <v>35455.71</v>
      </c>
      <c r="U209" s="108">
        <v>25610.239999999998</v>
      </c>
      <c r="V209" s="108">
        <v>32385.89</v>
      </c>
      <c r="W209" s="108">
        <v>58979.97</v>
      </c>
      <c r="X209" s="108">
        <v>67328.959999999992</v>
      </c>
      <c r="Y209" s="108">
        <v>24430.429999999993</v>
      </c>
      <c r="Z209" s="108">
        <v>40788.230000000003</v>
      </c>
      <c r="AA209" s="108">
        <v>59663.669999999991</v>
      </c>
      <c r="AB209" s="108">
        <v>13897.5</v>
      </c>
      <c r="AC209" s="108">
        <v>17406.310000000012</v>
      </c>
      <c r="AD209" s="108">
        <v>13914.11</v>
      </c>
      <c r="AE209" s="27">
        <f t="shared" si="31"/>
        <v>422344.30999999994</v>
      </c>
      <c r="AF209" s="108">
        <v>268977.11</v>
      </c>
      <c r="AG209" s="108">
        <v>77746</v>
      </c>
      <c r="AH209" s="108">
        <v>77746</v>
      </c>
      <c r="AI209" s="108">
        <v>77748.320000000007</v>
      </c>
      <c r="AJ209" s="27">
        <f t="shared" si="32"/>
        <v>1280641</v>
      </c>
      <c r="AK209" s="11">
        <v>496875.83341894404</v>
      </c>
      <c r="AL209" s="11">
        <v>316443.7700175693</v>
      </c>
      <c r="AM209" s="11">
        <v>91465.91449282039</v>
      </c>
      <c r="AN209" s="11">
        <v>91465.91449282039</v>
      </c>
      <c r="AO209" s="11">
        <v>91468.643905544188</v>
      </c>
      <c r="AP209" s="11">
        <v>593877.27749999997</v>
      </c>
      <c r="AQ209" s="11">
        <v>969654.67699999991</v>
      </c>
      <c r="AR209" s="11">
        <v>1125146.6769999999</v>
      </c>
      <c r="AS209" s="11">
        <v>1202892.6769999999</v>
      </c>
      <c r="AT209" s="11">
        <v>1280640.997</v>
      </c>
      <c r="AV209" s="12"/>
      <c r="AW209" s="12"/>
    </row>
    <row r="210" spans="1:49" ht="42" x14ac:dyDescent="0.25">
      <c r="A210" s="10" t="s">
        <v>551</v>
      </c>
      <c r="B210" s="10" t="s">
        <v>551</v>
      </c>
      <c r="C210" s="28">
        <v>4</v>
      </c>
      <c r="D210" s="36" t="s">
        <v>444</v>
      </c>
      <c r="E210" s="30" t="s">
        <v>445</v>
      </c>
      <c r="F210" s="36" t="s">
        <v>537</v>
      </c>
      <c r="G210" s="30" t="s">
        <v>538</v>
      </c>
      <c r="H210" s="28" t="s">
        <v>552</v>
      </c>
      <c r="I210" s="30" t="s">
        <v>553</v>
      </c>
      <c r="J210" s="31" t="s">
        <v>27</v>
      </c>
      <c r="K210" s="32" t="s">
        <v>450</v>
      </c>
      <c r="L210" s="28" t="s">
        <v>15</v>
      </c>
      <c r="M210" s="26">
        <v>11092500</v>
      </c>
      <c r="N210" s="26">
        <v>0</v>
      </c>
      <c r="O210" s="26">
        <v>11092500</v>
      </c>
      <c r="P210" s="27">
        <v>0</v>
      </c>
      <c r="Q210" s="27">
        <v>348885.01</v>
      </c>
      <c r="R210" s="27">
        <v>1060075.27</v>
      </c>
      <c r="S210" s="108">
        <v>0</v>
      </c>
      <c r="T210" s="108">
        <v>0</v>
      </c>
      <c r="U210" s="108">
        <v>0</v>
      </c>
      <c r="V210" s="108">
        <v>205559.96</v>
      </c>
      <c r="W210" s="108">
        <v>0</v>
      </c>
      <c r="X210" s="108">
        <v>0</v>
      </c>
      <c r="Y210" s="108">
        <v>357650.25</v>
      </c>
      <c r="Z210" s="108">
        <v>0</v>
      </c>
      <c r="AA210" s="108">
        <v>0</v>
      </c>
      <c r="AB210" s="108">
        <v>310472.7</v>
      </c>
      <c r="AC210" s="108">
        <v>0</v>
      </c>
      <c r="AD210" s="108">
        <v>0</v>
      </c>
      <c r="AE210" s="27">
        <f t="shared" si="31"/>
        <v>873682.90999999992</v>
      </c>
      <c r="AF210" s="108">
        <v>2218575.87</v>
      </c>
      <c r="AG210" s="108">
        <v>2888488.2600000002</v>
      </c>
      <c r="AH210" s="108">
        <v>1878203.8200000003</v>
      </c>
      <c r="AI210" s="108">
        <v>1824588.8600000003</v>
      </c>
      <c r="AJ210" s="27">
        <f t="shared" si="32"/>
        <v>11092500</v>
      </c>
      <c r="AK210" s="11">
        <v>1027862.2470588235</v>
      </c>
      <c r="AL210" s="11">
        <v>2610089.2588235298</v>
      </c>
      <c r="AM210" s="11">
        <v>3398221.4823529418</v>
      </c>
      <c r="AN210" s="11">
        <v>2209651.552941177</v>
      </c>
      <c r="AO210" s="11">
        <v>1805517.9988235272</v>
      </c>
      <c r="AP210" s="11">
        <v>2282643.176</v>
      </c>
      <c r="AQ210" s="11">
        <v>4501219.0470000003</v>
      </c>
      <c r="AR210" s="11">
        <v>7389707.3092499999</v>
      </c>
      <c r="AS210" s="11">
        <v>9267911.131000001</v>
      </c>
      <c r="AT210" s="11">
        <v>11092500</v>
      </c>
      <c r="AV210" s="12"/>
      <c r="AW210" s="12"/>
    </row>
    <row r="211" spans="1:49" ht="42" x14ac:dyDescent="0.25">
      <c r="A211" s="10" t="s">
        <v>554</v>
      </c>
      <c r="B211" s="10" t="s">
        <v>554</v>
      </c>
      <c r="C211" s="28">
        <v>4</v>
      </c>
      <c r="D211" s="36" t="s">
        <v>444</v>
      </c>
      <c r="E211" s="30" t="s">
        <v>445</v>
      </c>
      <c r="F211" s="36" t="s">
        <v>537</v>
      </c>
      <c r="G211" s="30" t="s">
        <v>538</v>
      </c>
      <c r="H211" s="37" t="s">
        <v>555</v>
      </c>
      <c r="I211" s="30" t="s">
        <v>556</v>
      </c>
      <c r="J211" s="31" t="s">
        <v>27</v>
      </c>
      <c r="K211" s="35" t="s">
        <v>97</v>
      </c>
      <c r="L211" s="28" t="s">
        <v>15</v>
      </c>
      <c r="M211" s="26">
        <v>11341112</v>
      </c>
      <c r="N211" s="26">
        <v>0</v>
      </c>
      <c r="O211" s="26">
        <v>11341112</v>
      </c>
      <c r="P211" s="27">
        <v>0</v>
      </c>
      <c r="Q211" s="27">
        <v>682126.15999999992</v>
      </c>
      <c r="R211" s="27">
        <v>4154336.23</v>
      </c>
      <c r="S211" s="108">
        <v>452182.61</v>
      </c>
      <c r="T211" s="108">
        <v>39813.360000000001</v>
      </c>
      <c r="U211" s="108">
        <v>101849.57</v>
      </c>
      <c r="V211" s="108">
        <v>426286.02</v>
      </c>
      <c r="W211" s="108">
        <v>0</v>
      </c>
      <c r="X211" s="108">
        <v>180348.85</v>
      </c>
      <c r="Y211" s="108">
        <v>449842.73</v>
      </c>
      <c r="Z211" s="108">
        <v>0</v>
      </c>
      <c r="AA211" s="108">
        <v>218445.71</v>
      </c>
      <c r="AB211" s="108">
        <v>248092.68</v>
      </c>
      <c r="AC211" s="108">
        <v>0</v>
      </c>
      <c r="AD211" s="108">
        <v>235163</v>
      </c>
      <c r="AE211" s="27">
        <f t="shared" si="31"/>
        <v>2352024.5300000003</v>
      </c>
      <c r="AF211" s="108">
        <v>2956626.3</v>
      </c>
      <c r="AG211" s="108">
        <v>600061.04</v>
      </c>
      <c r="AH211" s="108">
        <v>112028.21999999997</v>
      </c>
      <c r="AI211" s="108">
        <v>483909.51999999996</v>
      </c>
      <c r="AJ211" s="27">
        <f t="shared" si="32"/>
        <v>11341111.999999998</v>
      </c>
      <c r="AK211" s="11">
        <v>2352024.5300000003</v>
      </c>
      <c r="AL211" s="11">
        <v>2956626.3</v>
      </c>
      <c r="AM211" s="11">
        <v>600061.04</v>
      </c>
      <c r="AN211" s="11">
        <v>112028.21999999997</v>
      </c>
      <c r="AO211" s="11">
        <v>483909.51999999996</v>
      </c>
      <c r="AP211" s="11">
        <v>6244298.3389999997</v>
      </c>
      <c r="AQ211" s="11">
        <v>9951607.2701500002</v>
      </c>
      <c r="AR211" s="11">
        <v>12496450.184362501</v>
      </c>
      <c r="AS211" s="11">
        <v>12851935.779100001</v>
      </c>
      <c r="AT211" s="11">
        <v>13870905.086000001</v>
      </c>
      <c r="AV211" s="12"/>
      <c r="AW211" s="12"/>
    </row>
    <row r="212" spans="1:49" ht="42" x14ac:dyDescent="0.25">
      <c r="A212" s="10" t="s">
        <v>557</v>
      </c>
      <c r="B212" s="10" t="s">
        <v>557</v>
      </c>
      <c r="C212" s="28">
        <v>4</v>
      </c>
      <c r="D212" s="36" t="s">
        <v>444</v>
      </c>
      <c r="E212" s="30" t="s">
        <v>445</v>
      </c>
      <c r="F212" s="36" t="s">
        <v>537</v>
      </c>
      <c r="G212" s="30" t="s">
        <v>538</v>
      </c>
      <c r="H212" s="28" t="s">
        <v>558</v>
      </c>
      <c r="I212" s="30" t="s">
        <v>559</v>
      </c>
      <c r="J212" s="31">
        <v>1</v>
      </c>
      <c r="K212" s="32" t="s">
        <v>101</v>
      </c>
      <c r="L212" s="28" t="s">
        <v>15</v>
      </c>
      <c r="M212" s="26">
        <v>18716653</v>
      </c>
      <c r="N212" s="26">
        <v>0</v>
      </c>
      <c r="O212" s="26">
        <v>18716653</v>
      </c>
      <c r="P212" s="27">
        <v>0</v>
      </c>
      <c r="Q212" s="27">
        <v>1268479.5899999999</v>
      </c>
      <c r="R212" s="27">
        <v>2165585.66</v>
      </c>
      <c r="S212" s="108">
        <v>0</v>
      </c>
      <c r="T212" s="108">
        <v>0</v>
      </c>
      <c r="U212" s="108">
        <v>0</v>
      </c>
      <c r="V212" s="108">
        <v>0</v>
      </c>
      <c r="W212" s="108">
        <v>0</v>
      </c>
      <c r="X212" s="108">
        <v>471614.04</v>
      </c>
      <c r="Y212" s="108">
        <v>0</v>
      </c>
      <c r="Z212" s="108">
        <v>0</v>
      </c>
      <c r="AA212" s="108">
        <v>353543.09</v>
      </c>
      <c r="AB212" s="108">
        <v>0</v>
      </c>
      <c r="AC212" s="108">
        <v>0</v>
      </c>
      <c r="AD212" s="108">
        <v>550685.17000000004</v>
      </c>
      <c r="AE212" s="27">
        <f t="shared" si="31"/>
        <v>1375842.3</v>
      </c>
      <c r="AF212" s="108">
        <v>2611968.7800000003</v>
      </c>
      <c r="AG212" s="108">
        <v>7171600.7350000003</v>
      </c>
      <c r="AH212" s="108">
        <v>1444150.8649999998</v>
      </c>
      <c r="AI212" s="108">
        <v>2679025.0699999998</v>
      </c>
      <c r="AJ212" s="27">
        <f t="shared" si="32"/>
        <v>18716653</v>
      </c>
      <c r="AK212" s="11">
        <v>1618638.0172962337</v>
      </c>
      <c r="AL212" s="11">
        <v>3072904.4798948704</v>
      </c>
      <c r="AM212" s="11">
        <v>8437177.4254510216</v>
      </c>
      <c r="AN212" s="11">
        <v>1699001.0358020249</v>
      </c>
      <c r="AO212" s="11">
        <v>2935619.5715558492</v>
      </c>
      <c r="AP212" s="11">
        <v>4259222.3894999996</v>
      </c>
      <c r="AQ212" s="11">
        <v>6356035.1655000001</v>
      </c>
      <c r="AR212" s="11">
        <v>11771657.979112498</v>
      </c>
      <c r="AS212" s="11">
        <v>14593477.080150001</v>
      </c>
      <c r="AT212" s="11">
        <v>18716652.899999999</v>
      </c>
      <c r="AV212" s="12"/>
      <c r="AW212" s="12"/>
    </row>
    <row r="213" spans="1:49" ht="42" x14ac:dyDescent="0.25">
      <c r="A213" s="10" t="s">
        <v>560</v>
      </c>
      <c r="B213" s="10" t="s">
        <v>560</v>
      </c>
      <c r="C213" s="28">
        <v>4</v>
      </c>
      <c r="D213" s="36" t="s">
        <v>444</v>
      </c>
      <c r="E213" s="30" t="s">
        <v>445</v>
      </c>
      <c r="F213" s="36" t="s">
        <v>537</v>
      </c>
      <c r="G213" s="30" t="s">
        <v>538</v>
      </c>
      <c r="H213" s="28" t="s">
        <v>558</v>
      </c>
      <c r="I213" s="30" t="s">
        <v>559</v>
      </c>
      <c r="J213" s="31">
        <v>2</v>
      </c>
      <c r="K213" s="32" t="s">
        <v>101</v>
      </c>
      <c r="L213" s="28" t="s">
        <v>15</v>
      </c>
      <c r="M213" s="26">
        <v>16081760</v>
      </c>
      <c r="N213" s="26">
        <v>0</v>
      </c>
      <c r="O213" s="26">
        <v>16081760</v>
      </c>
      <c r="P213" s="27">
        <v>0</v>
      </c>
      <c r="Q213" s="27">
        <v>0</v>
      </c>
      <c r="R213" s="27">
        <v>0</v>
      </c>
      <c r="S213" s="108">
        <v>0</v>
      </c>
      <c r="T213" s="108">
        <v>0</v>
      </c>
      <c r="U213" s="108">
        <v>0</v>
      </c>
      <c r="V213" s="108">
        <v>0</v>
      </c>
      <c r="W213" s="108">
        <v>0</v>
      </c>
      <c r="X213" s="108">
        <v>0</v>
      </c>
      <c r="Y213" s="108">
        <v>0</v>
      </c>
      <c r="Z213" s="108">
        <v>0</v>
      </c>
      <c r="AA213" s="108">
        <v>0</v>
      </c>
      <c r="AB213" s="108">
        <v>400000</v>
      </c>
      <c r="AC213" s="108">
        <v>0</v>
      </c>
      <c r="AD213" s="108">
        <v>0</v>
      </c>
      <c r="AE213" s="27">
        <f t="shared" si="31"/>
        <v>400000</v>
      </c>
      <c r="AF213" s="108">
        <v>2412264</v>
      </c>
      <c r="AG213" s="108">
        <v>5829638</v>
      </c>
      <c r="AH213" s="108">
        <v>5831682</v>
      </c>
      <c r="AI213" s="108">
        <v>1608176</v>
      </c>
      <c r="AJ213" s="27">
        <f t="shared" si="32"/>
        <v>16081760</v>
      </c>
      <c r="AK213" s="11">
        <v>470588.2440727881</v>
      </c>
      <c r="AL213" s="11">
        <v>2837957.7</v>
      </c>
      <c r="AM213" s="11">
        <v>6858397.7750000004</v>
      </c>
      <c r="AN213" s="11">
        <v>6860802.4809272122</v>
      </c>
      <c r="AO213" s="11">
        <v>1891971.8</v>
      </c>
      <c r="AP213" s="11">
        <v>0</v>
      </c>
      <c r="AQ213" s="11">
        <v>2412264</v>
      </c>
      <c r="AR213" s="11">
        <v>8241902.0000000009</v>
      </c>
      <c r="AS213" s="11">
        <v>14073584.000000002</v>
      </c>
      <c r="AT213" s="11">
        <v>15681760</v>
      </c>
      <c r="AV213" s="12"/>
      <c r="AW213" s="12"/>
    </row>
    <row r="214" spans="1:49" ht="42" x14ac:dyDescent="0.25">
      <c r="A214" s="10" t="s">
        <v>561</v>
      </c>
      <c r="B214" s="10" t="s">
        <v>561</v>
      </c>
      <c r="C214" s="28">
        <v>4</v>
      </c>
      <c r="D214" s="36" t="s">
        <v>444</v>
      </c>
      <c r="E214" s="30" t="s">
        <v>445</v>
      </c>
      <c r="F214" s="36" t="s">
        <v>537</v>
      </c>
      <c r="G214" s="30" t="s">
        <v>538</v>
      </c>
      <c r="H214" s="28" t="s">
        <v>562</v>
      </c>
      <c r="I214" s="30" t="s">
        <v>563</v>
      </c>
      <c r="J214" s="31" t="s">
        <v>27</v>
      </c>
      <c r="K214" s="32" t="s">
        <v>101</v>
      </c>
      <c r="L214" s="28" t="s">
        <v>15</v>
      </c>
      <c r="M214" s="26">
        <v>3621784</v>
      </c>
      <c r="N214" s="26">
        <v>0</v>
      </c>
      <c r="O214" s="26">
        <v>3621784</v>
      </c>
      <c r="P214" s="27">
        <v>0</v>
      </c>
      <c r="Q214" s="27">
        <v>66861.010000000009</v>
      </c>
      <c r="R214" s="27">
        <v>207708.17</v>
      </c>
      <c r="S214" s="108">
        <v>0</v>
      </c>
      <c r="T214" s="108">
        <v>0</v>
      </c>
      <c r="U214" s="108">
        <v>0</v>
      </c>
      <c r="V214" s="108">
        <v>0</v>
      </c>
      <c r="W214" s="108">
        <v>82875</v>
      </c>
      <c r="X214" s="108">
        <v>0</v>
      </c>
      <c r="Y214" s="108">
        <v>0</v>
      </c>
      <c r="Z214" s="108">
        <v>0</v>
      </c>
      <c r="AA214" s="108">
        <v>0</v>
      </c>
      <c r="AB214" s="108">
        <v>0</v>
      </c>
      <c r="AC214" s="108">
        <v>331500</v>
      </c>
      <c r="AD214" s="108">
        <v>0</v>
      </c>
      <c r="AE214" s="27">
        <f t="shared" si="31"/>
        <v>414375</v>
      </c>
      <c r="AF214" s="108">
        <v>669231.5</v>
      </c>
      <c r="AG214" s="108">
        <v>898322.57199999993</v>
      </c>
      <c r="AH214" s="108">
        <v>845559.34199999995</v>
      </c>
      <c r="AI214" s="108">
        <v>519726.4059999999</v>
      </c>
      <c r="AJ214" s="27">
        <f t="shared" si="32"/>
        <v>3621784.0000000005</v>
      </c>
      <c r="AK214" s="11">
        <v>489028.73073049082</v>
      </c>
      <c r="AL214" s="11">
        <v>789800.13516708894</v>
      </c>
      <c r="AM214" s="11">
        <v>1060164.2164023165</v>
      </c>
      <c r="AN214" s="11">
        <v>997895.17170574714</v>
      </c>
      <c r="AO214" s="11">
        <v>407544.20599435689</v>
      </c>
      <c r="AP214" s="11">
        <v>357444.17599999998</v>
      </c>
      <c r="AQ214" s="11">
        <v>940331.67599999998</v>
      </c>
      <c r="AR214" s="11">
        <v>1728252.4704</v>
      </c>
      <c r="AS214" s="11">
        <v>2606685.0592</v>
      </c>
      <c r="AT214" s="11">
        <v>3621784.1500000004</v>
      </c>
      <c r="AV214" s="12"/>
      <c r="AW214" s="12"/>
    </row>
    <row r="215" spans="1:49" ht="42" x14ac:dyDescent="0.25">
      <c r="A215" s="10" t="s">
        <v>564</v>
      </c>
      <c r="B215" s="10" t="s">
        <v>564</v>
      </c>
      <c r="C215" s="28">
        <v>4</v>
      </c>
      <c r="D215" s="36" t="s">
        <v>444</v>
      </c>
      <c r="E215" s="30" t="s">
        <v>445</v>
      </c>
      <c r="F215" s="36" t="s">
        <v>537</v>
      </c>
      <c r="G215" s="30" t="s">
        <v>538</v>
      </c>
      <c r="H215" s="28" t="s">
        <v>565</v>
      </c>
      <c r="I215" s="30" t="s">
        <v>566</v>
      </c>
      <c r="J215" s="31">
        <v>1</v>
      </c>
      <c r="K215" s="32" t="s">
        <v>101</v>
      </c>
      <c r="L215" s="28" t="s">
        <v>15</v>
      </c>
      <c r="M215" s="26">
        <v>8301520</v>
      </c>
      <c r="N215" s="26">
        <v>0</v>
      </c>
      <c r="O215" s="26">
        <v>8301520</v>
      </c>
      <c r="P215" s="27">
        <v>0</v>
      </c>
      <c r="Q215" s="27">
        <v>4875.7700000000004</v>
      </c>
      <c r="R215" s="27">
        <v>142662.13</v>
      </c>
      <c r="S215" s="108">
        <v>0</v>
      </c>
      <c r="T215" s="108">
        <v>485458.77</v>
      </c>
      <c r="U215" s="108">
        <v>0</v>
      </c>
      <c r="V215" s="108">
        <v>0</v>
      </c>
      <c r="W215" s="108">
        <v>0</v>
      </c>
      <c r="X215" s="108">
        <v>0</v>
      </c>
      <c r="Y215" s="108">
        <v>0</v>
      </c>
      <c r="Z215" s="108">
        <v>69154.67</v>
      </c>
      <c r="AA215" s="108">
        <v>0</v>
      </c>
      <c r="AB215" s="108">
        <v>0</v>
      </c>
      <c r="AC215" s="108">
        <v>42954.75</v>
      </c>
      <c r="AD215" s="108">
        <v>0</v>
      </c>
      <c r="AE215" s="27">
        <f t="shared" si="31"/>
        <v>597568.19000000006</v>
      </c>
      <c r="AF215" s="108">
        <v>1391624.83</v>
      </c>
      <c r="AG215" s="108">
        <v>2447568.6909999996</v>
      </c>
      <c r="AH215" s="108">
        <v>2509492.2409999999</v>
      </c>
      <c r="AI215" s="108">
        <v>1207728.1479999996</v>
      </c>
      <c r="AJ215" s="27">
        <f t="shared" si="32"/>
        <v>8301520</v>
      </c>
      <c r="AK215" s="11">
        <v>688240.3333995546</v>
      </c>
      <c r="AL215" s="11">
        <v>1602783.3358504213</v>
      </c>
      <c r="AM215" s="11">
        <v>2818951.0755452882</v>
      </c>
      <c r="AN215" s="11">
        <v>2890270.6092997272</v>
      </c>
      <c r="AO215" s="11">
        <v>390548.41590500809</v>
      </c>
      <c r="AP215" s="11">
        <v>702151.34</v>
      </c>
      <c r="AQ215" s="11">
        <v>1613470.3399999999</v>
      </c>
      <c r="AR215" s="11">
        <v>4196431.3334499998</v>
      </c>
      <c r="AS215" s="11">
        <v>6705923.6409000009</v>
      </c>
      <c r="AT215" s="11">
        <v>8301520.8000000017</v>
      </c>
      <c r="AV215" s="12"/>
      <c r="AW215" s="12"/>
    </row>
    <row r="216" spans="1:49" ht="42" x14ac:dyDescent="0.25">
      <c r="A216" s="10" t="s">
        <v>567</v>
      </c>
      <c r="B216" s="10" t="s">
        <v>567</v>
      </c>
      <c r="C216" s="28">
        <v>4</v>
      </c>
      <c r="D216" s="36" t="s">
        <v>444</v>
      </c>
      <c r="E216" s="30" t="s">
        <v>445</v>
      </c>
      <c r="F216" s="36" t="s">
        <v>537</v>
      </c>
      <c r="G216" s="30" t="s">
        <v>538</v>
      </c>
      <c r="H216" s="28" t="s">
        <v>565</v>
      </c>
      <c r="I216" s="30" t="s">
        <v>566</v>
      </c>
      <c r="J216" s="31">
        <v>2</v>
      </c>
      <c r="K216" s="32" t="s">
        <v>101</v>
      </c>
      <c r="L216" s="28" t="s">
        <v>15</v>
      </c>
      <c r="M216" s="26">
        <v>4374723</v>
      </c>
      <c r="N216" s="26">
        <v>0</v>
      </c>
      <c r="O216" s="26">
        <v>4374723</v>
      </c>
      <c r="P216" s="27">
        <v>0</v>
      </c>
      <c r="Q216" s="27">
        <v>33974.980000000003</v>
      </c>
      <c r="R216" s="27">
        <v>664557.09</v>
      </c>
      <c r="S216" s="108">
        <v>0</v>
      </c>
      <c r="T216" s="108">
        <v>0</v>
      </c>
      <c r="U216" s="108">
        <v>0</v>
      </c>
      <c r="V216" s="108">
        <v>109097.5</v>
      </c>
      <c r="W216" s="108">
        <v>0</v>
      </c>
      <c r="X216" s="108">
        <v>0</v>
      </c>
      <c r="Y216" s="108">
        <v>0</v>
      </c>
      <c r="Z216" s="108">
        <v>0</v>
      </c>
      <c r="AA216" s="108">
        <v>0</v>
      </c>
      <c r="AB216" s="108">
        <v>570775</v>
      </c>
      <c r="AC216" s="108">
        <v>0</v>
      </c>
      <c r="AD216" s="108">
        <v>0</v>
      </c>
      <c r="AE216" s="27">
        <f t="shared" si="31"/>
        <v>679872.5</v>
      </c>
      <c r="AF216" s="108">
        <v>645123.32999999996</v>
      </c>
      <c r="AG216" s="108">
        <v>962860.65700000001</v>
      </c>
      <c r="AH216" s="108">
        <v>933622.51699999999</v>
      </c>
      <c r="AI216" s="108">
        <v>454711.92600000004</v>
      </c>
      <c r="AJ216" s="27">
        <f t="shared" si="32"/>
        <v>4374723</v>
      </c>
      <c r="AK216" s="11">
        <v>799850.00914172165</v>
      </c>
      <c r="AL216" s="11">
        <v>758968.63220388803</v>
      </c>
      <c r="AM216" s="11">
        <v>1132777.2564762572</v>
      </c>
      <c r="AN216" s="11">
        <v>1098379.4443184086</v>
      </c>
      <c r="AO216" s="11">
        <v>151539.97785972431</v>
      </c>
      <c r="AP216" s="11">
        <v>1378404.5655</v>
      </c>
      <c r="AQ216" s="11">
        <v>1819129.5655</v>
      </c>
      <c r="AR216" s="11">
        <v>2781990.2496999996</v>
      </c>
      <c r="AS216" s="11">
        <v>3715612.8139</v>
      </c>
      <c r="AT216" s="11">
        <v>4374723.8</v>
      </c>
      <c r="AV216" s="12"/>
      <c r="AW216" s="12"/>
    </row>
    <row r="217" spans="1:49" ht="42" x14ac:dyDescent="0.25">
      <c r="A217" s="10" t="s">
        <v>568</v>
      </c>
      <c r="B217" s="10" t="s">
        <v>568</v>
      </c>
      <c r="C217" s="28">
        <v>4</v>
      </c>
      <c r="D217" s="36" t="s">
        <v>569</v>
      </c>
      <c r="E217" s="30" t="s">
        <v>570</v>
      </c>
      <c r="F217" s="36" t="s">
        <v>571</v>
      </c>
      <c r="G217" s="30" t="s">
        <v>572</v>
      </c>
      <c r="H217" s="28" t="s">
        <v>573</v>
      </c>
      <c r="I217" s="30" t="s">
        <v>574</v>
      </c>
      <c r="J217" s="31" t="s">
        <v>27</v>
      </c>
      <c r="K217" s="32" t="s">
        <v>450</v>
      </c>
      <c r="L217" s="28" t="s">
        <v>15</v>
      </c>
      <c r="M217" s="26">
        <v>8671931</v>
      </c>
      <c r="N217" s="26">
        <v>0</v>
      </c>
      <c r="O217" s="26">
        <v>8671931</v>
      </c>
      <c r="P217" s="27">
        <v>0</v>
      </c>
      <c r="Q217" s="27">
        <v>123029.78</v>
      </c>
      <c r="R217" s="27">
        <v>341987.4</v>
      </c>
      <c r="S217" s="108">
        <v>0</v>
      </c>
      <c r="T217" s="108">
        <v>0</v>
      </c>
      <c r="U217" s="108">
        <v>181443.55</v>
      </c>
      <c r="V217" s="108">
        <v>0</v>
      </c>
      <c r="W217" s="108">
        <v>0</v>
      </c>
      <c r="X217" s="108">
        <v>325541.93</v>
      </c>
      <c r="Y217" s="108">
        <v>0</v>
      </c>
      <c r="Z217" s="108">
        <v>0</v>
      </c>
      <c r="AA217" s="108">
        <v>337331.85</v>
      </c>
      <c r="AB217" s="108">
        <v>0</v>
      </c>
      <c r="AC217" s="108">
        <v>0</v>
      </c>
      <c r="AD217" s="108">
        <v>337012.46</v>
      </c>
      <c r="AE217" s="27">
        <f t="shared" si="31"/>
        <v>1181329.79</v>
      </c>
      <c r="AF217" s="108">
        <v>3131643.5150000001</v>
      </c>
      <c r="AG217" s="108">
        <v>3893940.5150000006</v>
      </c>
      <c r="AH217" s="108">
        <v>0</v>
      </c>
      <c r="AI217" s="108">
        <v>0</v>
      </c>
      <c r="AJ217" s="27">
        <f t="shared" si="32"/>
        <v>8671931</v>
      </c>
      <c r="AK217" s="11">
        <v>1389799.784994009</v>
      </c>
      <c r="AL217" s="11">
        <v>3684286.5732056773</v>
      </c>
      <c r="AM217" s="11">
        <v>3732030.6818003133</v>
      </c>
      <c r="AN217" s="11">
        <v>0</v>
      </c>
      <c r="AO217" s="11">
        <v>0</v>
      </c>
      <c r="AP217" s="11">
        <v>1309334.5090000001</v>
      </c>
      <c r="AQ217" s="11">
        <v>3899537.6504749996</v>
      </c>
      <c r="AR217" s="11">
        <v>8671931.2000000011</v>
      </c>
      <c r="AS217" s="11">
        <v>8671931.2000000011</v>
      </c>
      <c r="AT217" s="11">
        <v>8671931.2000000011</v>
      </c>
      <c r="AV217" s="12"/>
      <c r="AW217" s="12"/>
    </row>
    <row r="218" spans="1:49" ht="52.5" x14ac:dyDescent="0.25">
      <c r="A218" s="10" t="s">
        <v>575</v>
      </c>
      <c r="B218" s="10" t="s">
        <v>575</v>
      </c>
      <c r="C218" s="28">
        <v>5</v>
      </c>
      <c r="D218" s="36" t="s">
        <v>576</v>
      </c>
      <c r="E218" s="30" t="s">
        <v>577</v>
      </c>
      <c r="F218" s="36" t="s">
        <v>578</v>
      </c>
      <c r="G218" s="30" t="s">
        <v>579</v>
      </c>
      <c r="H218" s="37" t="s">
        <v>580</v>
      </c>
      <c r="I218" s="30" t="s">
        <v>581</v>
      </c>
      <c r="J218" s="31">
        <v>1</v>
      </c>
      <c r="K218" s="35" t="s">
        <v>97</v>
      </c>
      <c r="L218" s="28" t="s">
        <v>16</v>
      </c>
      <c r="M218" s="26">
        <v>34554003</v>
      </c>
      <c r="N218" s="26">
        <v>0</v>
      </c>
      <c r="O218" s="26">
        <v>34554003</v>
      </c>
      <c r="P218" s="27">
        <v>0</v>
      </c>
      <c r="Q218" s="27">
        <v>0</v>
      </c>
      <c r="R218" s="27">
        <v>11997911.939999999</v>
      </c>
      <c r="S218" s="108">
        <v>1316356.2</v>
      </c>
      <c r="T218" s="108">
        <v>1612178.49</v>
      </c>
      <c r="U218" s="108">
        <v>268293.8</v>
      </c>
      <c r="V218" s="108">
        <v>727579.01</v>
      </c>
      <c r="W218" s="108">
        <v>85400</v>
      </c>
      <c r="X218" s="108">
        <v>1390516.36</v>
      </c>
      <c r="Y218" s="108">
        <v>2109589.94</v>
      </c>
      <c r="Z218" s="108">
        <v>459654.69999999995</v>
      </c>
      <c r="AA218" s="108">
        <v>77982.320000000007</v>
      </c>
      <c r="AB218" s="108">
        <v>712490.04</v>
      </c>
      <c r="AC218" s="108">
        <v>468574.51</v>
      </c>
      <c r="AD218" s="108">
        <v>1536429.54</v>
      </c>
      <c r="AE218" s="27">
        <f t="shared" si="31"/>
        <v>10765044.91</v>
      </c>
      <c r="AF218" s="108">
        <v>5652598.5470000003</v>
      </c>
      <c r="AG218" s="108">
        <v>3095396.4680000003</v>
      </c>
      <c r="AH218" s="108">
        <v>2160797.1949999998</v>
      </c>
      <c r="AI218" s="108">
        <v>882253.94000000018</v>
      </c>
      <c r="AJ218" s="27">
        <f t="shared" si="32"/>
        <v>34554003</v>
      </c>
      <c r="AK218" s="11">
        <v>10765044.91</v>
      </c>
      <c r="AL218" s="11">
        <v>5652598.5470000003</v>
      </c>
      <c r="AM218" s="11">
        <v>3095396.4680000003</v>
      </c>
      <c r="AN218" s="11">
        <v>2160797.1949999998</v>
      </c>
      <c r="AO218" s="11">
        <v>882253.94000000018</v>
      </c>
      <c r="AP218" s="11">
        <v>18052788.061500002</v>
      </c>
      <c r="AQ218" s="11">
        <v>30519938.676150002</v>
      </c>
      <c r="AR218" s="11">
        <v>35029458.956900001</v>
      </c>
      <c r="AS218" s="11">
        <v>37053254.403300002</v>
      </c>
      <c r="AT218" s="11">
        <v>39250622.5255</v>
      </c>
      <c r="AV218" s="12"/>
      <c r="AW218" s="12"/>
    </row>
    <row r="219" spans="1:49" ht="52.5" x14ac:dyDescent="0.25">
      <c r="A219" s="10" t="s">
        <v>582</v>
      </c>
      <c r="B219" s="10" t="s">
        <v>582</v>
      </c>
      <c r="C219" s="28">
        <v>5</v>
      </c>
      <c r="D219" s="36" t="s">
        <v>576</v>
      </c>
      <c r="E219" s="30" t="s">
        <v>577</v>
      </c>
      <c r="F219" s="36" t="s">
        <v>578</v>
      </c>
      <c r="G219" s="30" t="s">
        <v>579</v>
      </c>
      <c r="H219" s="37" t="s">
        <v>580</v>
      </c>
      <c r="I219" s="30" t="s">
        <v>581</v>
      </c>
      <c r="J219" s="31">
        <v>2</v>
      </c>
      <c r="K219" s="35" t="s">
        <v>97</v>
      </c>
      <c r="L219" s="28" t="s">
        <v>16</v>
      </c>
      <c r="M219" s="26">
        <v>48453250</v>
      </c>
      <c r="N219" s="26">
        <v>0</v>
      </c>
      <c r="O219" s="26">
        <v>48453250</v>
      </c>
      <c r="P219" s="27">
        <v>0</v>
      </c>
      <c r="Q219" s="27">
        <v>441766.49</v>
      </c>
      <c r="R219" s="27">
        <v>12171263.77</v>
      </c>
      <c r="S219" s="108">
        <v>1715237.9900000002</v>
      </c>
      <c r="T219" s="108">
        <v>1303255.1000000001</v>
      </c>
      <c r="U219" s="108">
        <v>1221103.68</v>
      </c>
      <c r="V219" s="108">
        <v>572163.14</v>
      </c>
      <c r="W219" s="108">
        <v>2913802.95</v>
      </c>
      <c r="X219" s="108">
        <v>1692615.32</v>
      </c>
      <c r="Y219" s="108">
        <v>2341277.5299999998</v>
      </c>
      <c r="Z219" s="108">
        <v>1025828.88</v>
      </c>
      <c r="AA219" s="108">
        <v>710845.02</v>
      </c>
      <c r="AB219" s="108">
        <v>2647591.6700000004</v>
      </c>
      <c r="AC219" s="108">
        <v>844870.79</v>
      </c>
      <c r="AD219" s="108">
        <v>521905.70999999996</v>
      </c>
      <c r="AE219" s="27">
        <f t="shared" si="31"/>
        <v>17510497.780000001</v>
      </c>
      <c r="AF219" s="108">
        <v>12049966.813999999</v>
      </c>
      <c r="AG219" s="108">
        <v>4823936.12</v>
      </c>
      <c r="AH219" s="108">
        <v>797486.23400000005</v>
      </c>
      <c r="AI219" s="108">
        <v>658332.79199999967</v>
      </c>
      <c r="AJ219" s="27">
        <f t="shared" si="32"/>
        <v>48453250</v>
      </c>
      <c r="AK219" s="11">
        <v>17510497.780000001</v>
      </c>
      <c r="AL219" s="11">
        <v>12049966.813999999</v>
      </c>
      <c r="AM219" s="11">
        <v>4823936.12</v>
      </c>
      <c r="AN219" s="11">
        <v>797486.23400000005</v>
      </c>
      <c r="AO219" s="11">
        <v>658332.79199999967</v>
      </c>
      <c r="AP219" s="11">
        <v>23207350.504999999</v>
      </c>
      <c r="AQ219" s="11">
        <v>40801415.174849994</v>
      </c>
      <c r="AR219" s="11">
        <v>49667165.986549996</v>
      </c>
      <c r="AS219" s="11">
        <v>50689652.222099997</v>
      </c>
      <c r="AT219" s="11">
        <v>51347985.011</v>
      </c>
      <c r="AV219" s="12"/>
      <c r="AW219" s="12"/>
    </row>
    <row r="220" spans="1:49" ht="52.5" x14ac:dyDescent="0.25">
      <c r="A220" s="10" t="s">
        <v>583</v>
      </c>
      <c r="B220" s="10" t="s">
        <v>583</v>
      </c>
      <c r="C220" s="28">
        <v>5</v>
      </c>
      <c r="D220" s="36" t="s">
        <v>576</v>
      </c>
      <c r="E220" s="30" t="s">
        <v>577</v>
      </c>
      <c r="F220" s="36" t="s">
        <v>578</v>
      </c>
      <c r="G220" s="30" t="s">
        <v>579</v>
      </c>
      <c r="H220" s="37" t="s">
        <v>580</v>
      </c>
      <c r="I220" s="30" t="s">
        <v>581</v>
      </c>
      <c r="J220" s="31">
        <v>3</v>
      </c>
      <c r="K220" s="35" t="s">
        <v>97</v>
      </c>
      <c r="L220" s="28" t="s">
        <v>16</v>
      </c>
      <c r="M220" s="26">
        <v>56231280</v>
      </c>
      <c r="N220" s="26">
        <v>0</v>
      </c>
      <c r="O220" s="26">
        <v>56231280</v>
      </c>
      <c r="P220" s="27">
        <v>0</v>
      </c>
      <c r="Q220" s="27">
        <v>0</v>
      </c>
      <c r="R220" s="27">
        <v>0</v>
      </c>
      <c r="S220" s="108">
        <v>0</v>
      </c>
      <c r="T220" s="108">
        <v>0</v>
      </c>
      <c r="U220" s="108">
        <v>0</v>
      </c>
      <c r="V220" s="108">
        <v>0</v>
      </c>
      <c r="W220" s="108">
        <v>0</v>
      </c>
      <c r="X220" s="108">
        <v>0</v>
      </c>
      <c r="Y220" s="108">
        <v>0</v>
      </c>
      <c r="Z220" s="108">
        <v>0</v>
      </c>
      <c r="AA220" s="108">
        <v>0</v>
      </c>
      <c r="AB220" s="108">
        <v>0</v>
      </c>
      <c r="AC220" s="108">
        <v>0</v>
      </c>
      <c r="AD220" s="108">
        <v>0</v>
      </c>
      <c r="AE220" s="27">
        <f t="shared" si="31"/>
        <v>0</v>
      </c>
      <c r="AF220" s="108">
        <v>16869384</v>
      </c>
      <c r="AG220" s="108">
        <v>16869384</v>
      </c>
      <c r="AH220" s="108">
        <v>16869384</v>
      </c>
      <c r="AI220" s="108">
        <v>5623128</v>
      </c>
      <c r="AJ220" s="27">
        <f t="shared" si="32"/>
        <v>56231280</v>
      </c>
      <c r="AK220" s="11">
        <v>0</v>
      </c>
      <c r="AL220" s="11">
        <v>16869384</v>
      </c>
      <c r="AM220" s="11">
        <v>16869384</v>
      </c>
      <c r="AN220" s="11">
        <v>16869384</v>
      </c>
      <c r="AO220" s="11">
        <v>5623128</v>
      </c>
      <c r="AP220" s="11">
        <v>0</v>
      </c>
      <c r="AQ220" s="11">
        <v>16869384</v>
      </c>
      <c r="AR220" s="11">
        <v>33738768</v>
      </c>
      <c r="AS220" s="11">
        <v>50608152</v>
      </c>
      <c r="AT220" s="11">
        <v>56231280</v>
      </c>
      <c r="AV220" s="12"/>
      <c r="AW220" s="12"/>
    </row>
    <row r="221" spans="1:49" ht="52.5" x14ac:dyDescent="0.25">
      <c r="A221" s="10" t="s">
        <v>584</v>
      </c>
      <c r="B221" s="10" t="s">
        <v>584</v>
      </c>
      <c r="C221" s="28">
        <v>5</v>
      </c>
      <c r="D221" s="36" t="s">
        <v>576</v>
      </c>
      <c r="E221" s="30" t="s">
        <v>577</v>
      </c>
      <c r="F221" s="36" t="s">
        <v>578</v>
      </c>
      <c r="G221" s="30" t="s">
        <v>579</v>
      </c>
      <c r="H221" s="37" t="s">
        <v>585</v>
      </c>
      <c r="I221" s="30" t="s">
        <v>586</v>
      </c>
      <c r="J221" s="31" t="s">
        <v>27</v>
      </c>
      <c r="K221" s="35" t="s">
        <v>97</v>
      </c>
      <c r="L221" s="28" t="s">
        <v>16</v>
      </c>
      <c r="M221" s="26">
        <v>377295</v>
      </c>
      <c r="N221" s="26">
        <v>0</v>
      </c>
      <c r="O221" s="26">
        <v>377295</v>
      </c>
      <c r="P221" s="27">
        <v>0</v>
      </c>
      <c r="Q221" s="27">
        <v>57742.369999999995</v>
      </c>
      <c r="R221" s="27">
        <v>75546.409999999989</v>
      </c>
      <c r="S221" s="108">
        <v>0</v>
      </c>
      <c r="T221" s="108">
        <v>8226.26</v>
      </c>
      <c r="U221" s="108">
        <v>0</v>
      </c>
      <c r="V221" s="108">
        <v>0</v>
      </c>
      <c r="W221" s="108">
        <v>0</v>
      </c>
      <c r="X221" s="108">
        <v>0</v>
      </c>
      <c r="Y221" s="108">
        <v>0</v>
      </c>
      <c r="Z221" s="108">
        <v>63927.06</v>
      </c>
      <c r="AA221" s="108">
        <v>0</v>
      </c>
      <c r="AB221" s="108">
        <v>0</v>
      </c>
      <c r="AC221" s="108">
        <v>0</v>
      </c>
      <c r="AD221" s="108">
        <v>0</v>
      </c>
      <c r="AE221" s="27">
        <f t="shared" si="31"/>
        <v>72153.319999999992</v>
      </c>
      <c r="AF221" s="108">
        <v>88701.040000000008</v>
      </c>
      <c r="AG221" s="108">
        <v>32989.949999999997</v>
      </c>
      <c r="AH221" s="108">
        <v>50161.91</v>
      </c>
      <c r="AI221" s="108">
        <v>0</v>
      </c>
      <c r="AJ221" s="27">
        <f t="shared" si="32"/>
        <v>377295</v>
      </c>
      <c r="AK221" s="11">
        <v>84886.360067427333</v>
      </c>
      <c r="AL221" s="11">
        <v>104354.28916916472</v>
      </c>
      <c r="AM221" s="11">
        <v>38811.75217310062</v>
      </c>
      <c r="AN221" s="11">
        <v>52152.118590307306</v>
      </c>
      <c r="AO221" s="11">
        <v>0</v>
      </c>
      <c r="AP221" s="11">
        <v>205442.09299999999</v>
      </c>
      <c r="AQ221" s="11">
        <v>294143.15704999998</v>
      </c>
      <c r="AR221" s="11">
        <v>327133.13010000001</v>
      </c>
      <c r="AS221" s="11">
        <v>377295.45</v>
      </c>
      <c r="AT221" s="11">
        <v>377295.45</v>
      </c>
      <c r="AV221" s="12"/>
      <c r="AW221" s="12"/>
    </row>
    <row r="222" spans="1:49" ht="52.5" x14ac:dyDescent="0.25">
      <c r="A222" s="10" t="s">
        <v>587</v>
      </c>
      <c r="B222" s="10" t="s">
        <v>587</v>
      </c>
      <c r="C222" s="28">
        <v>5</v>
      </c>
      <c r="D222" s="36" t="s">
        <v>576</v>
      </c>
      <c r="E222" s="30" t="s">
        <v>577</v>
      </c>
      <c r="F222" s="36" t="s">
        <v>578</v>
      </c>
      <c r="G222" s="30" t="s">
        <v>579</v>
      </c>
      <c r="H222" s="37" t="s">
        <v>588</v>
      </c>
      <c r="I222" s="30" t="s">
        <v>589</v>
      </c>
      <c r="J222" s="31" t="s">
        <v>27</v>
      </c>
      <c r="K222" s="35" t="s">
        <v>97</v>
      </c>
      <c r="L222" s="28" t="s">
        <v>16</v>
      </c>
      <c r="M222" s="26">
        <v>26525957</v>
      </c>
      <c r="N222" s="26">
        <v>0</v>
      </c>
      <c r="O222" s="26">
        <v>26525957</v>
      </c>
      <c r="P222" s="27">
        <v>0</v>
      </c>
      <c r="Q222" s="27">
        <v>3147741.9899999998</v>
      </c>
      <c r="R222" s="27">
        <v>12039275.520000001</v>
      </c>
      <c r="S222" s="108">
        <v>473945.01999999996</v>
      </c>
      <c r="T222" s="108">
        <v>742811.96</v>
      </c>
      <c r="U222" s="108">
        <v>876106.67999999993</v>
      </c>
      <c r="V222" s="108">
        <v>755090.66999999993</v>
      </c>
      <c r="W222" s="108">
        <v>411659.50999999989</v>
      </c>
      <c r="X222" s="108">
        <v>528507.66</v>
      </c>
      <c r="Y222" s="108">
        <v>1721513.72</v>
      </c>
      <c r="Z222" s="108">
        <v>513327.49</v>
      </c>
      <c r="AA222" s="108">
        <v>266300.31000000006</v>
      </c>
      <c r="AB222" s="108">
        <v>566864.19999999995</v>
      </c>
      <c r="AC222" s="108">
        <v>339975.27</v>
      </c>
      <c r="AD222" s="108">
        <v>114287</v>
      </c>
      <c r="AE222" s="27">
        <f t="shared" ref="AE222:AE243" si="33">S222+T222+U222+V222+W222+X222+Y222+Z222+AA222+AB222+AC222+AD222</f>
        <v>7310389.4900000002</v>
      </c>
      <c r="AF222" s="108">
        <v>3874779.8100000005</v>
      </c>
      <c r="AG222" s="108">
        <v>0</v>
      </c>
      <c r="AH222" s="108">
        <v>0</v>
      </c>
      <c r="AI222" s="108">
        <v>153770.19</v>
      </c>
      <c r="AJ222" s="27">
        <f t="shared" ref="AJ222:AJ243" si="34">P222+Q222+R222+AE222+AF222+AG222+AH222+AI222</f>
        <v>26525957.000000004</v>
      </c>
      <c r="AK222" s="11">
        <v>7310389.4900000002</v>
      </c>
      <c r="AL222" s="11">
        <v>3874779.8100000005</v>
      </c>
      <c r="AM222" s="11">
        <v>0</v>
      </c>
      <c r="AN222" s="11">
        <v>0</v>
      </c>
      <c r="AO222" s="11">
        <v>153770.19</v>
      </c>
      <c r="AP222" s="11">
        <v>26545065.598999999</v>
      </c>
      <c r="AQ222" s="11">
        <v>37795129.5295</v>
      </c>
      <c r="AR222" s="11">
        <v>37795129.5295</v>
      </c>
      <c r="AS222" s="11">
        <v>37795129.5295</v>
      </c>
      <c r="AT222" s="11">
        <v>37948899.719500005</v>
      </c>
      <c r="AV222" s="12"/>
      <c r="AW222" s="12"/>
    </row>
    <row r="223" spans="1:49" ht="52.5" x14ac:dyDescent="0.25">
      <c r="A223" s="10" t="s">
        <v>590</v>
      </c>
      <c r="B223" s="10" t="s">
        <v>590</v>
      </c>
      <c r="C223" s="28">
        <v>5</v>
      </c>
      <c r="D223" s="36" t="s">
        <v>576</v>
      </c>
      <c r="E223" s="30" t="s">
        <v>577</v>
      </c>
      <c r="F223" s="36" t="s">
        <v>578</v>
      </c>
      <c r="G223" s="30" t="s">
        <v>579</v>
      </c>
      <c r="H223" s="37" t="s">
        <v>591</v>
      </c>
      <c r="I223" s="30" t="s">
        <v>592</v>
      </c>
      <c r="J223" s="31" t="s">
        <v>27</v>
      </c>
      <c r="K223" s="35" t="s">
        <v>97</v>
      </c>
      <c r="L223" s="28" t="s">
        <v>16</v>
      </c>
      <c r="M223" s="26">
        <v>15529500</v>
      </c>
      <c r="N223" s="26">
        <v>0</v>
      </c>
      <c r="O223" s="26">
        <v>15529500</v>
      </c>
      <c r="P223" s="27">
        <v>0</v>
      </c>
      <c r="Q223" s="27">
        <v>0</v>
      </c>
      <c r="R223" s="27">
        <v>1242630.9099999999</v>
      </c>
      <c r="S223" s="108">
        <v>525200.30000000005</v>
      </c>
      <c r="T223" s="108">
        <v>256028.97</v>
      </c>
      <c r="U223" s="108">
        <v>473632.38</v>
      </c>
      <c r="V223" s="108">
        <v>505574.96</v>
      </c>
      <c r="W223" s="108">
        <v>163486.88</v>
      </c>
      <c r="X223" s="108">
        <v>134394.47</v>
      </c>
      <c r="Y223" s="108">
        <v>899812.67999999993</v>
      </c>
      <c r="Z223" s="108">
        <v>488947.82</v>
      </c>
      <c r="AA223" s="108">
        <v>127228.43</v>
      </c>
      <c r="AB223" s="108">
        <v>712737.58</v>
      </c>
      <c r="AC223" s="108">
        <v>462459.22</v>
      </c>
      <c r="AD223" s="108">
        <v>0</v>
      </c>
      <c r="AE223" s="27">
        <f t="shared" si="33"/>
        <v>4749503.6899999995</v>
      </c>
      <c r="AF223" s="108">
        <v>5065465.8239999991</v>
      </c>
      <c r="AG223" s="108">
        <v>3769646.6239999998</v>
      </c>
      <c r="AH223" s="108">
        <v>336410.65799999994</v>
      </c>
      <c r="AI223" s="108">
        <v>365842.29399999999</v>
      </c>
      <c r="AJ223" s="27">
        <f t="shared" si="34"/>
        <v>15529499.999999998</v>
      </c>
      <c r="AK223" s="11">
        <v>4749503.6899999995</v>
      </c>
      <c r="AL223" s="11">
        <v>5065465.8239999991</v>
      </c>
      <c r="AM223" s="11">
        <v>3769646.6239999998</v>
      </c>
      <c r="AN223" s="11">
        <v>336410.65799999994</v>
      </c>
      <c r="AO223" s="11">
        <v>365842.29399999999</v>
      </c>
      <c r="AP223" s="11">
        <v>2510960.5965</v>
      </c>
      <c r="AQ223" s="11">
        <v>8887690.6720499992</v>
      </c>
      <c r="AR223" s="11">
        <v>14548419.040099999</v>
      </c>
      <c r="AS223" s="11">
        <v>15160687.213399999</v>
      </c>
      <c r="AT223" s="11">
        <v>15526529.492999997</v>
      </c>
      <c r="AV223" s="12"/>
      <c r="AW223" s="12"/>
    </row>
    <row r="224" spans="1:49" ht="52.5" x14ac:dyDescent="0.25">
      <c r="A224" s="10" t="s">
        <v>593</v>
      </c>
      <c r="B224" s="10" t="s">
        <v>593</v>
      </c>
      <c r="C224" s="28">
        <v>5</v>
      </c>
      <c r="D224" s="36" t="s">
        <v>576</v>
      </c>
      <c r="E224" s="30" t="s">
        <v>577</v>
      </c>
      <c r="F224" s="36" t="s">
        <v>578</v>
      </c>
      <c r="G224" s="30" t="s">
        <v>579</v>
      </c>
      <c r="H224" s="31" t="s">
        <v>594</v>
      </c>
      <c r="I224" s="30" t="s">
        <v>595</v>
      </c>
      <c r="J224" s="31">
        <v>1</v>
      </c>
      <c r="K224" s="39" t="s">
        <v>426</v>
      </c>
      <c r="L224" s="28" t="s">
        <v>16</v>
      </c>
      <c r="M224" s="26">
        <v>20082491</v>
      </c>
      <c r="N224" s="26">
        <v>2526446</v>
      </c>
      <c r="O224" s="26">
        <v>22608937</v>
      </c>
      <c r="P224" s="27">
        <v>0</v>
      </c>
      <c r="Q224" s="27">
        <v>0</v>
      </c>
      <c r="R224" s="27">
        <v>9197488.7600000016</v>
      </c>
      <c r="S224" s="108">
        <v>31823</v>
      </c>
      <c r="T224" s="108">
        <v>0</v>
      </c>
      <c r="U224" s="108">
        <v>1623.32</v>
      </c>
      <c r="V224" s="108">
        <v>142931.25</v>
      </c>
      <c r="W224" s="108">
        <v>674139.59</v>
      </c>
      <c r="X224" s="108">
        <v>83262.309999999896</v>
      </c>
      <c r="Y224" s="108">
        <v>0</v>
      </c>
      <c r="Z224" s="108">
        <v>1445000</v>
      </c>
      <c r="AA224" s="108">
        <v>0</v>
      </c>
      <c r="AB224" s="108">
        <v>82700.03</v>
      </c>
      <c r="AC224" s="108">
        <v>1177639.68</v>
      </c>
      <c r="AD224" s="108">
        <v>0</v>
      </c>
      <c r="AE224" s="27">
        <f t="shared" si="33"/>
        <v>3639119.1799999997</v>
      </c>
      <c r="AF224" s="108">
        <v>4471420.4649999999</v>
      </c>
      <c r="AG224" s="108">
        <v>3915200.1559999995</v>
      </c>
      <c r="AH224" s="108">
        <v>515518.73099999927</v>
      </c>
      <c r="AI224" s="108">
        <v>870189.7080000001</v>
      </c>
      <c r="AJ224" s="27">
        <f t="shared" si="34"/>
        <v>22608937</v>
      </c>
      <c r="AK224" s="11">
        <v>4112192.953951735</v>
      </c>
      <c r="AL224" s="11">
        <v>5052690.7256520772</v>
      </c>
      <c r="AM224" s="11">
        <v>4424163.56773837</v>
      </c>
      <c r="AN224" s="11">
        <v>582534.50584938994</v>
      </c>
      <c r="AO224" s="11">
        <v>925634.64680842683</v>
      </c>
      <c r="AP224" s="11">
        <v>8572150.5245000012</v>
      </c>
      <c r="AQ224" s="11">
        <v>14592708.447987501</v>
      </c>
      <c r="AR224" s="11">
        <v>20268728.644137502</v>
      </c>
      <c r="AS224" s="11">
        <v>22477873.009487499</v>
      </c>
      <c r="AT224" s="11">
        <v>24937661.997499999</v>
      </c>
      <c r="AV224" s="12"/>
      <c r="AW224" s="12"/>
    </row>
    <row r="225" spans="1:49" ht="52.5" x14ac:dyDescent="0.25">
      <c r="A225" s="10" t="s">
        <v>596</v>
      </c>
      <c r="B225" s="10" t="s">
        <v>596</v>
      </c>
      <c r="C225" s="28">
        <v>5</v>
      </c>
      <c r="D225" s="36" t="s">
        <v>576</v>
      </c>
      <c r="E225" s="30" t="s">
        <v>577</v>
      </c>
      <c r="F225" s="36" t="s">
        <v>578</v>
      </c>
      <c r="G225" s="30" t="s">
        <v>579</v>
      </c>
      <c r="H225" s="31" t="s">
        <v>594</v>
      </c>
      <c r="I225" s="30" t="s">
        <v>595</v>
      </c>
      <c r="J225" s="31">
        <v>2</v>
      </c>
      <c r="K225" s="39" t="s">
        <v>426</v>
      </c>
      <c r="L225" s="28" t="s">
        <v>16</v>
      </c>
      <c r="M225" s="26">
        <v>8573134</v>
      </c>
      <c r="N225" s="26">
        <v>0</v>
      </c>
      <c r="O225" s="26">
        <v>8573134</v>
      </c>
      <c r="P225" s="27">
        <v>0</v>
      </c>
      <c r="Q225" s="27">
        <v>1440963.4500000002</v>
      </c>
      <c r="R225" s="27">
        <v>1476134.71</v>
      </c>
      <c r="S225" s="108">
        <v>115980.86</v>
      </c>
      <c r="T225" s="108">
        <v>0</v>
      </c>
      <c r="U225" s="108">
        <v>0</v>
      </c>
      <c r="V225" s="108">
        <v>0</v>
      </c>
      <c r="W225" s="108">
        <v>0</v>
      </c>
      <c r="X225" s="108">
        <v>722500</v>
      </c>
      <c r="Y225" s="108">
        <v>0</v>
      </c>
      <c r="Z225" s="108">
        <v>0</v>
      </c>
      <c r="AA225" s="108">
        <v>0</v>
      </c>
      <c r="AB225" s="108">
        <v>0</v>
      </c>
      <c r="AC225" s="108">
        <v>2013764.67</v>
      </c>
      <c r="AD225" s="108">
        <v>0</v>
      </c>
      <c r="AE225" s="27">
        <f t="shared" si="33"/>
        <v>2852245.53</v>
      </c>
      <c r="AF225" s="108">
        <v>2803789.4600000009</v>
      </c>
      <c r="AG225" s="108">
        <v>0</v>
      </c>
      <c r="AH225" s="108">
        <v>0.85</v>
      </c>
      <c r="AI225" s="108">
        <v>0</v>
      </c>
      <c r="AJ225" s="27">
        <f t="shared" si="34"/>
        <v>8573134</v>
      </c>
      <c r="AK225" s="11">
        <v>3355582.9265662204</v>
      </c>
      <c r="AL225" s="11">
        <v>3298575.7862375635</v>
      </c>
      <c r="AM225" s="11">
        <v>0</v>
      </c>
      <c r="AN225" s="11">
        <v>0.94719621539115906</v>
      </c>
      <c r="AO225" s="11">
        <v>0</v>
      </c>
      <c r="AP225" s="11">
        <v>1729945.959</v>
      </c>
      <c r="AQ225" s="11">
        <v>8573133.1499999985</v>
      </c>
      <c r="AR225" s="11">
        <v>8573133.1499999985</v>
      </c>
      <c r="AS225" s="11">
        <v>8573133.1499999985</v>
      </c>
      <c r="AT225" s="11">
        <v>8573133.9999999981</v>
      </c>
      <c r="AV225" s="12"/>
      <c r="AW225" s="12"/>
    </row>
    <row r="226" spans="1:49" ht="52.5" x14ac:dyDescent="0.25">
      <c r="A226" s="10" t="s">
        <v>597</v>
      </c>
      <c r="B226" s="10" t="s">
        <v>597</v>
      </c>
      <c r="C226" s="28">
        <v>5</v>
      </c>
      <c r="D226" s="36" t="s">
        <v>576</v>
      </c>
      <c r="E226" s="30" t="s">
        <v>577</v>
      </c>
      <c r="F226" s="36" t="s">
        <v>578</v>
      </c>
      <c r="G226" s="30" t="s">
        <v>579</v>
      </c>
      <c r="H226" s="31" t="s">
        <v>598</v>
      </c>
      <c r="I226" s="30" t="s">
        <v>599</v>
      </c>
      <c r="J226" s="31" t="s">
        <v>27</v>
      </c>
      <c r="K226" s="39" t="s">
        <v>426</v>
      </c>
      <c r="L226" s="28" t="s">
        <v>16</v>
      </c>
      <c r="M226" s="26">
        <v>7395000</v>
      </c>
      <c r="N226" s="26">
        <v>0</v>
      </c>
      <c r="O226" s="26">
        <v>7395000</v>
      </c>
      <c r="P226" s="27">
        <v>0</v>
      </c>
      <c r="Q226" s="27">
        <v>0</v>
      </c>
      <c r="R226" s="27">
        <v>0</v>
      </c>
      <c r="S226" s="108">
        <v>0</v>
      </c>
      <c r="T226" s="108">
        <v>52087.96</v>
      </c>
      <c r="U226" s="108">
        <v>429453.07</v>
      </c>
      <c r="V226" s="108">
        <v>234088.86249999999</v>
      </c>
      <c r="W226" s="108">
        <v>58500</v>
      </c>
      <c r="X226" s="108">
        <v>102148.13</v>
      </c>
      <c r="Y226" s="108">
        <v>0</v>
      </c>
      <c r="Z226" s="108">
        <v>6863.32</v>
      </c>
      <c r="AA226" s="108">
        <v>318750</v>
      </c>
      <c r="AB226" s="108">
        <v>257605.10250000001</v>
      </c>
      <c r="AC226" s="108">
        <v>60084.18</v>
      </c>
      <c r="AD226" s="108">
        <v>47778.75</v>
      </c>
      <c r="AE226" s="27">
        <f t="shared" si="33"/>
        <v>1567359.375</v>
      </c>
      <c r="AF226" s="108">
        <v>3063720.8474999997</v>
      </c>
      <c r="AG226" s="108">
        <v>1510218.9939999999</v>
      </c>
      <c r="AH226" s="108">
        <v>1126594.4209999999</v>
      </c>
      <c r="AI226" s="108">
        <v>127106.3625</v>
      </c>
      <c r="AJ226" s="27">
        <f t="shared" si="34"/>
        <v>7395000</v>
      </c>
      <c r="AK226" s="11">
        <v>1567359.375</v>
      </c>
      <c r="AL226" s="11">
        <v>3063720.8474999997</v>
      </c>
      <c r="AM226" s="11">
        <v>1510218.9939999999</v>
      </c>
      <c r="AN226" s="11">
        <v>1126594.4209999999</v>
      </c>
      <c r="AO226" s="11">
        <v>127106.3625</v>
      </c>
      <c r="AP226" s="11">
        <v>478022.03099999996</v>
      </c>
      <c r="AQ226" s="11">
        <v>3494616.3705499996</v>
      </c>
      <c r="AR226" s="11">
        <v>6407281.9542999994</v>
      </c>
      <c r="AS226" s="11">
        <v>7886768.7359999996</v>
      </c>
      <c r="AT226" s="11">
        <v>8013875.0984999994</v>
      </c>
      <c r="AV226" s="12"/>
      <c r="AW226" s="12"/>
    </row>
    <row r="227" spans="1:49" ht="52.5" x14ac:dyDescent="0.25">
      <c r="A227" s="10" t="s">
        <v>600</v>
      </c>
      <c r="B227" s="10" t="s">
        <v>600</v>
      </c>
      <c r="C227" s="28">
        <v>5</v>
      </c>
      <c r="D227" s="36" t="s">
        <v>576</v>
      </c>
      <c r="E227" s="30" t="s">
        <v>577</v>
      </c>
      <c r="F227" s="36" t="s">
        <v>578</v>
      </c>
      <c r="G227" s="30" t="s">
        <v>579</v>
      </c>
      <c r="H227" s="31" t="s">
        <v>601</v>
      </c>
      <c r="I227" s="30" t="s">
        <v>602</v>
      </c>
      <c r="J227" s="31" t="s">
        <v>27</v>
      </c>
      <c r="K227" s="39" t="s">
        <v>426</v>
      </c>
      <c r="L227" s="28" t="s">
        <v>16</v>
      </c>
      <c r="M227" s="26">
        <v>14790000</v>
      </c>
      <c r="N227" s="26">
        <v>0</v>
      </c>
      <c r="O227" s="26">
        <v>14790000</v>
      </c>
      <c r="P227" s="27">
        <v>0</v>
      </c>
      <c r="Q227" s="27">
        <v>4249980.28</v>
      </c>
      <c r="R227" s="27">
        <v>343376.52</v>
      </c>
      <c r="S227" s="108">
        <v>0</v>
      </c>
      <c r="T227" s="108">
        <v>0</v>
      </c>
      <c r="U227" s="108">
        <v>0</v>
      </c>
      <c r="V227" s="108">
        <v>0</v>
      </c>
      <c r="W227" s="108">
        <v>42865.43</v>
      </c>
      <c r="X227" s="108">
        <v>149040</v>
      </c>
      <c r="Y227" s="108">
        <v>0</v>
      </c>
      <c r="Z227" s="108">
        <v>0</v>
      </c>
      <c r="AA227" s="108">
        <v>2164260.9</v>
      </c>
      <c r="AB227" s="108">
        <v>538941.75</v>
      </c>
      <c r="AC227" s="108">
        <v>0</v>
      </c>
      <c r="AD227" s="108">
        <v>0</v>
      </c>
      <c r="AE227" s="27">
        <f t="shared" si="33"/>
        <v>2895108.08</v>
      </c>
      <c r="AF227" s="108">
        <v>3052026.8736666664</v>
      </c>
      <c r="AG227" s="108">
        <v>3471902.8596666665</v>
      </c>
      <c r="AH227" s="108">
        <v>777605.3866666666</v>
      </c>
      <c r="AI227" s="108">
        <v>0</v>
      </c>
      <c r="AJ227" s="27">
        <f t="shared" si="34"/>
        <v>14790000</v>
      </c>
      <c r="AK227" s="11">
        <v>3041918.8345638947</v>
      </c>
      <c r="AL227" s="11">
        <v>3206794.9707085867</v>
      </c>
      <c r="AM227" s="11">
        <v>3647962.8424083837</v>
      </c>
      <c r="AN227" s="11">
        <v>299970.03231913596</v>
      </c>
      <c r="AO227" s="11">
        <v>0</v>
      </c>
      <c r="AP227" s="11">
        <v>5507273.3774999995</v>
      </c>
      <c r="AQ227" s="11">
        <v>11800954.2566</v>
      </c>
      <c r="AR227" s="11">
        <v>20268065.946666665</v>
      </c>
      <c r="AS227" s="11">
        <v>21045651.61333333</v>
      </c>
      <c r="AT227" s="11">
        <v>21823257</v>
      </c>
      <c r="AV227" s="12"/>
      <c r="AW227" s="12"/>
    </row>
    <row r="228" spans="1:49" ht="21" x14ac:dyDescent="0.25">
      <c r="A228" s="10" t="s">
        <v>603</v>
      </c>
      <c r="B228" s="10" t="s">
        <v>603</v>
      </c>
      <c r="C228" s="28">
        <v>5</v>
      </c>
      <c r="D228" s="36" t="s">
        <v>604</v>
      </c>
      <c r="E228" s="30" t="s">
        <v>705</v>
      </c>
      <c r="F228" s="36" t="s">
        <v>605</v>
      </c>
      <c r="G228" s="30" t="s">
        <v>606</v>
      </c>
      <c r="H228" s="31" t="s">
        <v>607</v>
      </c>
      <c r="I228" s="30" t="s">
        <v>608</v>
      </c>
      <c r="J228" s="31" t="s">
        <v>27</v>
      </c>
      <c r="K228" s="39" t="s">
        <v>97</v>
      </c>
      <c r="L228" s="28" t="s">
        <v>16</v>
      </c>
      <c r="M228" s="26">
        <v>22196492</v>
      </c>
      <c r="N228" s="26">
        <v>0</v>
      </c>
      <c r="O228" s="26">
        <v>22196492</v>
      </c>
      <c r="P228" s="27">
        <v>0</v>
      </c>
      <c r="Q228" s="27">
        <v>0</v>
      </c>
      <c r="R228" s="27">
        <v>14000</v>
      </c>
      <c r="S228" s="108">
        <v>3239.25</v>
      </c>
      <c r="T228" s="108">
        <v>137378.93220000001</v>
      </c>
      <c r="U228" s="108">
        <v>262990.82</v>
      </c>
      <c r="V228" s="108">
        <v>119884.09000000001</v>
      </c>
      <c r="W228" s="108">
        <v>328364.57</v>
      </c>
      <c r="X228" s="108">
        <v>392999.6</v>
      </c>
      <c r="Y228" s="108">
        <v>424685.43</v>
      </c>
      <c r="Z228" s="108">
        <v>1464606.7197999998</v>
      </c>
      <c r="AA228" s="108">
        <v>279131.56</v>
      </c>
      <c r="AB228" s="108">
        <v>91981.18</v>
      </c>
      <c r="AC228" s="108">
        <v>468330.63999999996</v>
      </c>
      <c r="AD228" s="108">
        <v>342563.6</v>
      </c>
      <c r="AE228" s="27">
        <f t="shared" si="33"/>
        <v>4316156.392</v>
      </c>
      <c r="AF228" s="108">
        <v>7680467.885999999</v>
      </c>
      <c r="AG228" s="108">
        <v>5000110.8340000007</v>
      </c>
      <c r="AH228" s="108">
        <v>3889317.6660000002</v>
      </c>
      <c r="AI228" s="108">
        <v>1296439.2220000001</v>
      </c>
      <c r="AJ228" s="27">
        <f t="shared" si="34"/>
        <v>22196492</v>
      </c>
      <c r="AK228" s="11">
        <v>4472499.2552698664</v>
      </c>
      <c r="AL228" s="11">
        <v>7958675.21481115</v>
      </c>
      <c r="AM228" s="11">
        <v>5181228.3778181942</v>
      </c>
      <c r="AN228" s="11">
        <v>4030199.2756644613</v>
      </c>
      <c r="AO228" s="11">
        <v>1343399.7585548204</v>
      </c>
      <c r="AP228" s="11">
        <v>837213.65399999998</v>
      </c>
      <c r="AQ228" s="11">
        <v>11024674.079100002</v>
      </c>
      <c r="AR228" s="11">
        <v>18146161.057300001</v>
      </c>
      <c r="AS228" s="11">
        <v>22035478.723300003</v>
      </c>
      <c r="AT228" s="11">
        <v>23331917.945300005</v>
      </c>
      <c r="AV228" s="12"/>
      <c r="AW228" s="12"/>
    </row>
    <row r="229" spans="1:49" ht="42" x14ac:dyDescent="0.25">
      <c r="A229" s="10" t="s">
        <v>609</v>
      </c>
      <c r="B229" s="10" t="s">
        <v>609</v>
      </c>
      <c r="C229" s="28">
        <v>6</v>
      </c>
      <c r="D229" s="36" t="s">
        <v>610</v>
      </c>
      <c r="E229" s="30" t="s">
        <v>611</v>
      </c>
      <c r="F229" s="36" t="s">
        <v>612</v>
      </c>
      <c r="G229" s="30" t="s">
        <v>613</v>
      </c>
      <c r="H229" s="31" t="s">
        <v>614</v>
      </c>
      <c r="I229" s="30" t="s">
        <v>615</v>
      </c>
      <c r="J229" s="31">
        <v>1</v>
      </c>
      <c r="K229" s="39" t="s">
        <v>97</v>
      </c>
      <c r="L229" s="28" t="s">
        <v>18</v>
      </c>
      <c r="M229" s="26">
        <v>1908656</v>
      </c>
      <c r="N229" s="26">
        <v>0</v>
      </c>
      <c r="O229" s="26">
        <v>1908656</v>
      </c>
      <c r="P229" s="27">
        <v>0</v>
      </c>
      <c r="Q229" s="27">
        <v>0</v>
      </c>
      <c r="R229" s="27">
        <v>89099.47</v>
      </c>
      <c r="S229" s="108">
        <v>58953.18</v>
      </c>
      <c r="T229" s="108">
        <v>0</v>
      </c>
      <c r="U229" s="108">
        <v>0</v>
      </c>
      <c r="V229" s="108">
        <v>0</v>
      </c>
      <c r="W229" s="108">
        <v>0</v>
      </c>
      <c r="X229" s="108">
        <v>46920</v>
      </c>
      <c r="Y229" s="108">
        <v>0</v>
      </c>
      <c r="Z229" s="108">
        <v>0</v>
      </c>
      <c r="AA229" s="108">
        <v>0</v>
      </c>
      <c r="AB229" s="108">
        <v>0</v>
      </c>
      <c r="AC229" s="108">
        <v>0</v>
      </c>
      <c r="AD229" s="108">
        <v>905708.31</v>
      </c>
      <c r="AE229" s="27">
        <f t="shared" si="33"/>
        <v>1011581.49</v>
      </c>
      <c r="AF229" s="108">
        <v>807974.66000000027</v>
      </c>
      <c r="AG229" s="108">
        <v>0</v>
      </c>
      <c r="AH229" s="108">
        <v>0</v>
      </c>
      <c r="AI229" s="108">
        <v>0.38</v>
      </c>
      <c r="AJ229" s="27">
        <f t="shared" si="34"/>
        <v>1908656</v>
      </c>
      <c r="AK229" s="11">
        <v>205712</v>
      </c>
      <c r="AL229" s="11">
        <v>0</v>
      </c>
      <c r="AM229" s="11">
        <v>0</v>
      </c>
      <c r="AN229" s="11">
        <v>0</v>
      </c>
      <c r="AO229" s="11">
        <v>0</v>
      </c>
      <c r="AP229" s="11">
        <v>194972.64299999998</v>
      </c>
      <c r="AQ229" s="11">
        <v>1908655.6200000003</v>
      </c>
      <c r="AR229" s="11">
        <v>1908655.6200000003</v>
      </c>
      <c r="AS229" s="11">
        <v>1908655.6200000003</v>
      </c>
      <c r="AT229" s="11">
        <v>1908656.0000000002</v>
      </c>
      <c r="AV229" s="12"/>
      <c r="AW229" s="12"/>
    </row>
    <row r="230" spans="1:49" ht="42" x14ac:dyDescent="0.25">
      <c r="A230" s="10" t="s">
        <v>616</v>
      </c>
      <c r="B230" s="10" t="s">
        <v>616</v>
      </c>
      <c r="C230" s="28">
        <v>6</v>
      </c>
      <c r="D230" s="36" t="s">
        <v>610</v>
      </c>
      <c r="E230" s="30" t="s">
        <v>611</v>
      </c>
      <c r="F230" s="36" t="s">
        <v>612</v>
      </c>
      <c r="G230" s="30" t="s">
        <v>613</v>
      </c>
      <c r="H230" s="31" t="s">
        <v>614</v>
      </c>
      <c r="I230" s="30" t="s">
        <v>615</v>
      </c>
      <c r="J230" s="31">
        <v>2</v>
      </c>
      <c r="K230" s="39" t="s">
        <v>97</v>
      </c>
      <c r="L230" s="28" t="s">
        <v>18</v>
      </c>
      <c r="M230" s="26">
        <v>871328</v>
      </c>
      <c r="N230" s="26">
        <v>0</v>
      </c>
      <c r="O230" s="26">
        <v>871328</v>
      </c>
      <c r="P230" s="27">
        <v>0</v>
      </c>
      <c r="Q230" s="27">
        <v>0</v>
      </c>
      <c r="R230" s="27">
        <v>0</v>
      </c>
      <c r="S230" s="108">
        <v>0</v>
      </c>
      <c r="T230" s="108">
        <v>0</v>
      </c>
      <c r="U230" s="108">
        <v>0</v>
      </c>
      <c r="V230" s="108">
        <v>0</v>
      </c>
      <c r="W230" s="108">
        <v>0</v>
      </c>
      <c r="X230" s="108">
        <v>87132.800000000003</v>
      </c>
      <c r="Y230" s="108">
        <v>0</v>
      </c>
      <c r="Z230" s="108">
        <v>0</v>
      </c>
      <c r="AA230" s="108">
        <v>0</v>
      </c>
      <c r="AB230" s="108">
        <v>0</v>
      </c>
      <c r="AC230" s="108">
        <v>0</v>
      </c>
      <c r="AD230" s="108">
        <v>87132.800000000003</v>
      </c>
      <c r="AE230" s="27">
        <f t="shared" si="33"/>
        <v>174265.60000000001</v>
      </c>
      <c r="AF230" s="108">
        <v>261398.39999999999</v>
      </c>
      <c r="AG230" s="108">
        <v>348531.20000000001</v>
      </c>
      <c r="AH230" s="108">
        <v>87132.800000000003</v>
      </c>
      <c r="AI230" s="108">
        <v>0</v>
      </c>
      <c r="AJ230" s="27">
        <f t="shared" si="34"/>
        <v>871328</v>
      </c>
      <c r="AK230" s="11">
        <v>174265.60000000001</v>
      </c>
      <c r="AL230" s="11">
        <v>261398.39999999999</v>
      </c>
      <c r="AM230" s="11">
        <v>348531.20000000001</v>
      </c>
      <c r="AN230" s="11">
        <v>87132.800000000003</v>
      </c>
      <c r="AO230" s="11">
        <v>0</v>
      </c>
      <c r="AP230" s="11">
        <v>0</v>
      </c>
      <c r="AQ230" s="11">
        <v>174265.60000000001</v>
      </c>
      <c r="AR230" s="11">
        <v>609929.60000000009</v>
      </c>
      <c r="AS230" s="11">
        <v>871328</v>
      </c>
      <c r="AT230" s="11">
        <v>871328</v>
      </c>
      <c r="AV230" s="12"/>
      <c r="AW230" s="12"/>
    </row>
    <row r="231" spans="1:49" ht="42" x14ac:dyDescent="0.25">
      <c r="A231" s="10" t="s">
        <v>617</v>
      </c>
      <c r="B231" s="10" t="s">
        <v>617</v>
      </c>
      <c r="C231" s="28">
        <v>7</v>
      </c>
      <c r="D231" s="36" t="s">
        <v>610</v>
      </c>
      <c r="E231" s="30" t="s">
        <v>611</v>
      </c>
      <c r="F231" s="36" t="s">
        <v>612</v>
      </c>
      <c r="G231" s="30" t="s">
        <v>613</v>
      </c>
      <c r="H231" s="31" t="s">
        <v>614</v>
      </c>
      <c r="I231" s="30" t="s">
        <v>615</v>
      </c>
      <c r="J231" s="31">
        <v>3</v>
      </c>
      <c r="K231" s="39" t="s">
        <v>97</v>
      </c>
      <c r="L231" s="28" t="s">
        <v>18</v>
      </c>
      <c r="M231" s="26">
        <v>30005000</v>
      </c>
      <c r="N231" s="26">
        <v>0</v>
      </c>
      <c r="O231" s="26">
        <v>30005000</v>
      </c>
      <c r="P231" s="27">
        <v>0</v>
      </c>
      <c r="Q231" s="27">
        <v>0</v>
      </c>
      <c r="R231" s="27">
        <v>0</v>
      </c>
      <c r="S231" s="108">
        <v>0</v>
      </c>
      <c r="T231" s="108">
        <v>0</v>
      </c>
      <c r="U231" s="108">
        <v>0</v>
      </c>
      <c r="V231" s="108">
        <v>0</v>
      </c>
      <c r="W231" s="108">
        <v>0</v>
      </c>
      <c r="X231" s="108">
        <v>750125</v>
      </c>
      <c r="Y231" s="108">
        <v>0</v>
      </c>
      <c r="Z231" s="108">
        <v>0</v>
      </c>
      <c r="AA231" s="108">
        <v>0</v>
      </c>
      <c r="AB231" s="108">
        <v>0</v>
      </c>
      <c r="AC231" s="108">
        <v>0</v>
      </c>
      <c r="AD231" s="108">
        <v>750125</v>
      </c>
      <c r="AE231" s="27">
        <f t="shared" si="33"/>
        <v>1500250</v>
      </c>
      <c r="AF231" s="108">
        <v>4500750</v>
      </c>
      <c r="AG231" s="108">
        <v>9001500</v>
      </c>
      <c r="AH231" s="108">
        <v>9001500</v>
      </c>
      <c r="AI231" s="108">
        <v>6001000</v>
      </c>
      <c r="AJ231" s="27">
        <f t="shared" si="34"/>
        <v>30005000</v>
      </c>
      <c r="AK231" s="11">
        <v>1670500</v>
      </c>
      <c r="AL231" s="11">
        <v>5011500</v>
      </c>
      <c r="AM231" s="11">
        <v>10023000</v>
      </c>
      <c r="AN231" s="11">
        <v>10023000</v>
      </c>
      <c r="AO231" s="11">
        <v>6682000</v>
      </c>
      <c r="AP231" s="11">
        <v>0</v>
      </c>
      <c r="AQ231" s="11">
        <v>1500250</v>
      </c>
      <c r="AR231" s="11">
        <v>10501750</v>
      </c>
      <c r="AS231" s="11">
        <v>19503250</v>
      </c>
      <c r="AT231" s="11">
        <v>30005000</v>
      </c>
      <c r="AV231" s="12"/>
      <c r="AW231" s="12"/>
    </row>
    <row r="232" spans="1:49" ht="42" x14ac:dyDescent="0.25">
      <c r="A232" s="10" t="s">
        <v>618</v>
      </c>
      <c r="B232" s="10" t="s">
        <v>618</v>
      </c>
      <c r="C232" s="28">
        <v>8</v>
      </c>
      <c r="D232" s="36" t="s">
        <v>610</v>
      </c>
      <c r="E232" s="30" t="s">
        <v>611</v>
      </c>
      <c r="F232" s="36" t="s">
        <v>612</v>
      </c>
      <c r="G232" s="30" t="s">
        <v>613</v>
      </c>
      <c r="H232" s="31" t="s">
        <v>614</v>
      </c>
      <c r="I232" s="30" t="s">
        <v>615</v>
      </c>
      <c r="J232" s="31">
        <v>4</v>
      </c>
      <c r="K232" s="39" t="s">
        <v>97</v>
      </c>
      <c r="L232" s="28" t="s">
        <v>18</v>
      </c>
      <c r="M232" s="26">
        <v>2007407</v>
      </c>
      <c r="N232" s="26">
        <v>0</v>
      </c>
      <c r="O232" s="26">
        <v>2007407</v>
      </c>
      <c r="P232" s="27">
        <v>0</v>
      </c>
      <c r="Q232" s="27">
        <v>0</v>
      </c>
      <c r="R232" s="27">
        <v>0</v>
      </c>
      <c r="S232" s="108">
        <v>0</v>
      </c>
      <c r="T232" s="108">
        <v>0</v>
      </c>
      <c r="U232" s="108">
        <v>0</v>
      </c>
      <c r="V232" s="108">
        <v>0</v>
      </c>
      <c r="W232" s="108">
        <v>0</v>
      </c>
      <c r="X232" s="108">
        <v>0</v>
      </c>
      <c r="Y232" s="108">
        <v>0</v>
      </c>
      <c r="Z232" s="108">
        <v>0</v>
      </c>
      <c r="AA232" s="108">
        <v>0</v>
      </c>
      <c r="AB232" s="108">
        <v>0</v>
      </c>
      <c r="AC232" s="108">
        <v>0</v>
      </c>
      <c r="AD232" s="108">
        <v>0</v>
      </c>
      <c r="AE232" s="27">
        <f t="shared" si="33"/>
        <v>0</v>
      </c>
      <c r="AF232" s="108">
        <v>401481.4</v>
      </c>
      <c r="AG232" s="108">
        <v>501851.75</v>
      </c>
      <c r="AH232" s="108">
        <v>501851.75</v>
      </c>
      <c r="AI232" s="108">
        <v>602222.1</v>
      </c>
      <c r="AJ232" s="27">
        <f t="shared" si="34"/>
        <v>2007407</v>
      </c>
      <c r="AK232" s="11">
        <v>0</v>
      </c>
      <c r="AL232" s="11">
        <v>401481.4</v>
      </c>
      <c r="AM232" s="11">
        <v>501851.75</v>
      </c>
      <c r="AN232" s="11">
        <v>501851.75</v>
      </c>
      <c r="AO232" s="11">
        <v>602222.1</v>
      </c>
      <c r="AP232" s="11">
        <v>0</v>
      </c>
      <c r="AQ232" s="11">
        <v>401481.4</v>
      </c>
      <c r="AR232" s="11">
        <v>903333.15</v>
      </c>
      <c r="AS232" s="11">
        <v>1405184.9</v>
      </c>
      <c r="AT232" s="11">
        <v>2007407</v>
      </c>
      <c r="AV232" s="12"/>
      <c r="AW232" s="12"/>
    </row>
    <row r="233" spans="1:49" ht="42" x14ac:dyDescent="0.25">
      <c r="A233" s="10" t="s">
        <v>619</v>
      </c>
      <c r="B233" s="10" t="s">
        <v>619</v>
      </c>
      <c r="C233" s="28">
        <v>9</v>
      </c>
      <c r="D233" s="36" t="s">
        <v>610</v>
      </c>
      <c r="E233" s="30" t="s">
        <v>611</v>
      </c>
      <c r="F233" s="36" t="s">
        <v>612</v>
      </c>
      <c r="G233" s="30" t="s">
        <v>613</v>
      </c>
      <c r="H233" s="31" t="s">
        <v>614</v>
      </c>
      <c r="I233" s="30" t="s">
        <v>615</v>
      </c>
      <c r="J233" s="31">
        <v>5</v>
      </c>
      <c r="K233" s="39" t="s">
        <v>97</v>
      </c>
      <c r="L233" s="28" t="s">
        <v>18</v>
      </c>
      <c r="M233" s="26">
        <v>14123672</v>
      </c>
      <c r="N233" s="26">
        <v>0</v>
      </c>
      <c r="O233" s="26">
        <v>14123672</v>
      </c>
      <c r="P233" s="27">
        <v>0</v>
      </c>
      <c r="Q233" s="27">
        <v>0</v>
      </c>
      <c r="R233" s="27">
        <v>0</v>
      </c>
      <c r="S233" s="108">
        <v>0</v>
      </c>
      <c r="T233" s="108">
        <v>0</v>
      </c>
      <c r="U233" s="108">
        <v>0</v>
      </c>
      <c r="V233" s="108">
        <v>0</v>
      </c>
      <c r="W233" s="108">
        <v>0</v>
      </c>
      <c r="X233" s="108">
        <v>0</v>
      </c>
      <c r="Y233" s="108">
        <v>0</v>
      </c>
      <c r="Z233" s="108">
        <v>0</v>
      </c>
      <c r="AA233" s="108">
        <v>0</v>
      </c>
      <c r="AB233" s="108">
        <v>0</v>
      </c>
      <c r="AC233" s="108">
        <v>0</v>
      </c>
      <c r="AD233" s="108">
        <v>0</v>
      </c>
      <c r="AE233" s="27">
        <f t="shared" si="33"/>
        <v>0</v>
      </c>
      <c r="AF233" s="108">
        <v>2824734.4000000004</v>
      </c>
      <c r="AG233" s="108">
        <v>4237101.5999999996</v>
      </c>
      <c r="AH233" s="108">
        <v>4237101.5999999996</v>
      </c>
      <c r="AI233" s="108">
        <v>2824734.4000000004</v>
      </c>
      <c r="AJ233" s="27">
        <f t="shared" si="34"/>
        <v>14123672</v>
      </c>
      <c r="AK233" s="11">
        <v>0</v>
      </c>
      <c r="AL233" s="11">
        <v>2824734.4000000004</v>
      </c>
      <c r="AM233" s="11">
        <v>4237101.5999999996</v>
      </c>
      <c r="AN233" s="11">
        <v>4237101.5999999996</v>
      </c>
      <c r="AO233" s="11">
        <v>2824734.4000000004</v>
      </c>
      <c r="AP233" s="11">
        <v>0</v>
      </c>
      <c r="AQ233" s="11">
        <v>0</v>
      </c>
      <c r="AR233" s="11">
        <v>4943285.2</v>
      </c>
      <c r="AS233" s="11">
        <v>9180386.8000000007</v>
      </c>
      <c r="AT233" s="11">
        <v>14123672</v>
      </c>
      <c r="AV233" s="12"/>
      <c r="AW233" s="12"/>
    </row>
    <row r="234" spans="1:49" ht="42" x14ac:dyDescent="0.25">
      <c r="A234" s="10" t="s">
        <v>620</v>
      </c>
      <c r="B234" s="10" t="s">
        <v>620</v>
      </c>
      <c r="C234" s="28">
        <v>6</v>
      </c>
      <c r="D234" s="36" t="s">
        <v>610</v>
      </c>
      <c r="E234" s="30" t="s">
        <v>611</v>
      </c>
      <c r="F234" s="36" t="s">
        <v>612</v>
      </c>
      <c r="G234" s="30" t="s">
        <v>613</v>
      </c>
      <c r="H234" s="31" t="s">
        <v>621</v>
      </c>
      <c r="I234" s="30" t="s">
        <v>622</v>
      </c>
      <c r="J234" s="31" t="s">
        <v>27</v>
      </c>
      <c r="K234" s="39" t="s">
        <v>28</v>
      </c>
      <c r="L234" s="28" t="s">
        <v>18</v>
      </c>
      <c r="M234" s="26">
        <v>5083937</v>
      </c>
      <c r="N234" s="26">
        <v>0</v>
      </c>
      <c r="O234" s="26">
        <v>5083937</v>
      </c>
      <c r="P234" s="27">
        <v>0</v>
      </c>
      <c r="Q234" s="27">
        <v>0</v>
      </c>
      <c r="R234" s="27">
        <v>255000</v>
      </c>
      <c r="S234" s="108">
        <v>0</v>
      </c>
      <c r="T234" s="108">
        <v>35565.96</v>
      </c>
      <c r="U234" s="108">
        <v>0</v>
      </c>
      <c r="V234" s="108">
        <v>318750.01</v>
      </c>
      <c r="W234" s="108">
        <v>95625</v>
      </c>
      <c r="X234" s="108">
        <v>0</v>
      </c>
      <c r="Y234" s="108">
        <v>0</v>
      </c>
      <c r="Z234" s="108">
        <v>77163.05</v>
      </c>
      <c r="AA234" s="108">
        <v>0</v>
      </c>
      <c r="AB234" s="108">
        <v>431255.37</v>
      </c>
      <c r="AC234" s="108">
        <v>146113.57999999999</v>
      </c>
      <c r="AD234" s="108">
        <v>0</v>
      </c>
      <c r="AE234" s="27">
        <f t="shared" si="33"/>
        <v>1104472.97</v>
      </c>
      <c r="AF234" s="108">
        <v>846537.4</v>
      </c>
      <c r="AG234" s="108">
        <v>1145988.8360000001</v>
      </c>
      <c r="AH234" s="108">
        <v>929740.196</v>
      </c>
      <c r="AI234" s="108">
        <v>802197.59800000011</v>
      </c>
      <c r="AJ234" s="27">
        <f t="shared" si="34"/>
        <v>5083937.0000000009</v>
      </c>
      <c r="AK234" s="11">
        <v>1299380.1052778407</v>
      </c>
      <c r="AL234" s="11">
        <v>995926.46068434766</v>
      </c>
      <c r="AM234" s="11">
        <v>1348222.3058558966</v>
      </c>
      <c r="AN234" s="11">
        <v>1093812.1136269369</v>
      </c>
      <c r="AO234" s="11">
        <v>943761.98209981655</v>
      </c>
      <c r="AP234" s="11">
        <v>290565.96350000001</v>
      </c>
      <c r="AQ234" s="11">
        <v>1217179.0560000001</v>
      </c>
      <c r="AR234" s="11">
        <v>2612413.2815875001</v>
      </c>
      <c r="AS234" s="11">
        <v>4256239.4513999997</v>
      </c>
      <c r="AT234" s="11">
        <v>5083937.25</v>
      </c>
      <c r="AV234" s="12"/>
      <c r="AW234" s="12"/>
    </row>
    <row r="235" spans="1:49" ht="42" x14ac:dyDescent="0.25">
      <c r="A235" s="10" t="s">
        <v>623</v>
      </c>
      <c r="B235" s="10" t="s">
        <v>623</v>
      </c>
      <c r="C235" s="28">
        <v>6</v>
      </c>
      <c r="D235" s="36" t="s">
        <v>610</v>
      </c>
      <c r="E235" s="30" t="s">
        <v>611</v>
      </c>
      <c r="F235" s="36" t="s">
        <v>612</v>
      </c>
      <c r="G235" s="30" t="s">
        <v>613</v>
      </c>
      <c r="H235" s="31" t="s">
        <v>624</v>
      </c>
      <c r="I235" s="30" t="s">
        <v>625</v>
      </c>
      <c r="J235" s="31">
        <v>1</v>
      </c>
      <c r="K235" s="45" t="s">
        <v>97</v>
      </c>
      <c r="L235" s="28" t="s">
        <v>18</v>
      </c>
      <c r="M235" s="26">
        <v>42376501</v>
      </c>
      <c r="N235" s="26">
        <v>0</v>
      </c>
      <c r="O235" s="26">
        <v>42376501</v>
      </c>
      <c r="P235" s="27">
        <v>0</v>
      </c>
      <c r="Q235" s="27">
        <v>4822663.9000000004</v>
      </c>
      <c r="R235" s="27">
        <v>16208385.640000001</v>
      </c>
      <c r="S235" s="108">
        <v>1634579.83</v>
      </c>
      <c r="T235" s="108">
        <v>484960.31999999995</v>
      </c>
      <c r="U235" s="108">
        <v>1076130.05</v>
      </c>
      <c r="V235" s="108">
        <v>287158.17999999982</v>
      </c>
      <c r="W235" s="108">
        <v>369750</v>
      </c>
      <c r="X235" s="108">
        <v>1271480.77</v>
      </c>
      <c r="Y235" s="108">
        <v>869080.82000000007</v>
      </c>
      <c r="Z235" s="108">
        <v>2561286.77</v>
      </c>
      <c r="AA235" s="108">
        <v>189681.45000000016</v>
      </c>
      <c r="AB235" s="108">
        <v>1715137.2</v>
      </c>
      <c r="AC235" s="108">
        <v>3386856.59</v>
      </c>
      <c r="AD235" s="108">
        <v>2438311.8999999994</v>
      </c>
      <c r="AE235" s="27">
        <f t="shared" si="33"/>
        <v>16284413.879999999</v>
      </c>
      <c r="AF235" s="108">
        <v>5061037.580000001</v>
      </c>
      <c r="AG235" s="108">
        <v>0</v>
      </c>
      <c r="AH235" s="108">
        <v>0</v>
      </c>
      <c r="AI235" s="108">
        <v>0</v>
      </c>
      <c r="AJ235" s="27">
        <f t="shared" si="34"/>
        <v>42376501</v>
      </c>
      <c r="AK235" s="11">
        <v>16284413.879999999</v>
      </c>
      <c r="AL235" s="11">
        <v>5061037.580000001</v>
      </c>
      <c r="AM235" s="11">
        <v>0</v>
      </c>
      <c r="AN235" s="11">
        <v>0</v>
      </c>
      <c r="AO235" s="11">
        <v>0</v>
      </c>
      <c r="AP235" s="11">
        <v>28920640.2355</v>
      </c>
      <c r="AQ235" s="11">
        <v>45150299.134500004</v>
      </c>
      <c r="AR235" s="11">
        <v>45150299.134500004</v>
      </c>
      <c r="AS235" s="11">
        <v>45150299.134500004</v>
      </c>
      <c r="AT235" s="11">
        <v>45150299.134500004</v>
      </c>
      <c r="AV235" s="12"/>
      <c r="AW235" s="12"/>
    </row>
    <row r="236" spans="1:49" ht="42" x14ac:dyDescent="0.25">
      <c r="A236" s="10" t="s">
        <v>626</v>
      </c>
      <c r="B236" s="10" t="s">
        <v>626</v>
      </c>
      <c r="C236" s="28">
        <v>6</v>
      </c>
      <c r="D236" s="36" t="s">
        <v>610</v>
      </c>
      <c r="E236" s="30" t="s">
        <v>611</v>
      </c>
      <c r="F236" s="36" t="s">
        <v>612</v>
      </c>
      <c r="G236" s="30" t="s">
        <v>613</v>
      </c>
      <c r="H236" s="31" t="s">
        <v>624</v>
      </c>
      <c r="I236" s="30" t="s">
        <v>625</v>
      </c>
      <c r="J236" s="31">
        <v>2</v>
      </c>
      <c r="K236" s="45" t="s">
        <v>97</v>
      </c>
      <c r="L236" s="28" t="s">
        <v>18</v>
      </c>
      <c r="M236" s="26">
        <v>21602496</v>
      </c>
      <c r="N236" s="26">
        <v>0</v>
      </c>
      <c r="O236" s="26">
        <v>21602496</v>
      </c>
      <c r="P236" s="27">
        <v>0</v>
      </c>
      <c r="Q236" s="27">
        <v>0</v>
      </c>
      <c r="R236" s="27">
        <v>0</v>
      </c>
      <c r="S236" s="108">
        <v>0</v>
      </c>
      <c r="T236" s="108">
        <v>0</v>
      </c>
      <c r="U236" s="108">
        <v>0</v>
      </c>
      <c r="V236" s="108">
        <v>0</v>
      </c>
      <c r="W236" s="108">
        <v>0</v>
      </c>
      <c r="X236" s="108">
        <v>0</v>
      </c>
      <c r="Y236" s="108">
        <v>0</v>
      </c>
      <c r="Z236" s="108">
        <v>0</v>
      </c>
      <c r="AA236" s="108">
        <v>0</v>
      </c>
      <c r="AB236" s="108">
        <v>0</v>
      </c>
      <c r="AC236" s="108">
        <v>2160249.6</v>
      </c>
      <c r="AD236" s="108">
        <v>0</v>
      </c>
      <c r="AE236" s="27">
        <f t="shared" si="33"/>
        <v>2160249.6</v>
      </c>
      <c r="AF236" s="108">
        <v>4320499.2</v>
      </c>
      <c r="AG236" s="108">
        <v>6480748.7999999998</v>
      </c>
      <c r="AH236" s="108">
        <v>6480748.7999999998</v>
      </c>
      <c r="AI236" s="108">
        <v>2160249.6</v>
      </c>
      <c r="AJ236" s="27">
        <f t="shared" si="34"/>
        <v>21602496.000000004</v>
      </c>
      <c r="AK236" s="11">
        <v>2160249.6</v>
      </c>
      <c r="AL236" s="11">
        <v>4320499.2</v>
      </c>
      <c r="AM236" s="11">
        <v>6480748.7999999998</v>
      </c>
      <c r="AN236" s="11">
        <v>6480748.7999999998</v>
      </c>
      <c r="AO236" s="11">
        <v>2160249.6</v>
      </c>
      <c r="AP236" s="11">
        <v>0</v>
      </c>
      <c r="AQ236" s="11">
        <v>2160249.6</v>
      </c>
      <c r="AR236" s="11">
        <v>9721123.1999999993</v>
      </c>
      <c r="AS236" s="11">
        <v>16201872</v>
      </c>
      <c r="AT236" s="11">
        <v>21602496</v>
      </c>
      <c r="AV236" s="12"/>
      <c r="AW236" s="12"/>
    </row>
    <row r="237" spans="1:49" ht="42" x14ac:dyDescent="0.25">
      <c r="A237" s="10" t="s">
        <v>627</v>
      </c>
      <c r="B237" s="10" t="s">
        <v>627</v>
      </c>
      <c r="C237" s="28">
        <v>6</v>
      </c>
      <c r="D237" s="36" t="s">
        <v>610</v>
      </c>
      <c r="E237" s="30" t="s">
        <v>611</v>
      </c>
      <c r="F237" s="36" t="s">
        <v>612</v>
      </c>
      <c r="G237" s="30" t="s">
        <v>613</v>
      </c>
      <c r="H237" s="31" t="s">
        <v>628</v>
      </c>
      <c r="I237" s="30" t="s">
        <v>629</v>
      </c>
      <c r="J237" s="31" t="s">
        <v>27</v>
      </c>
      <c r="K237" s="39" t="s">
        <v>65</v>
      </c>
      <c r="L237" s="28" t="s">
        <v>18</v>
      </c>
      <c r="M237" s="26">
        <v>35298850</v>
      </c>
      <c r="N237" s="26">
        <v>0</v>
      </c>
      <c r="O237" s="26">
        <v>35298850</v>
      </c>
      <c r="P237" s="27">
        <v>0</v>
      </c>
      <c r="Q237" s="27">
        <v>0</v>
      </c>
      <c r="R237" s="27">
        <v>10589655.039999999</v>
      </c>
      <c r="S237" s="108">
        <v>0</v>
      </c>
      <c r="T237" s="108">
        <v>0</v>
      </c>
      <c r="U237" s="108">
        <v>0</v>
      </c>
      <c r="V237" s="108">
        <v>0</v>
      </c>
      <c r="W237" s="108">
        <v>0</v>
      </c>
      <c r="X237" s="108">
        <v>0</v>
      </c>
      <c r="Y237" s="108">
        <v>0</v>
      </c>
      <c r="Z237" s="108">
        <v>0</v>
      </c>
      <c r="AA237" s="108">
        <v>0</v>
      </c>
      <c r="AB237" s="108">
        <v>0</v>
      </c>
      <c r="AC237" s="108">
        <v>1700000</v>
      </c>
      <c r="AD237" s="108">
        <v>0</v>
      </c>
      <c r="AE237" s="27">
        <f t="shared" si="33"/>
        <v>1700000</v>
      </c>
      <c r="AF237" s="108">
        <v>10200000</v>
      </c>
      <c r="AG237" s="108">
        <v>10200000</v>
      </c>
      <c r="AH237" s="108">
        <v>2609194.96</v>
      </c>
      <c r="AI237" s="108">
        <v>0</v>
      </c>
      <c r="AJ237" s="27">
        <f t="shared" si="34"/>
        <v>35298850</v>
      </c>
      <c r="AK237" s="11">
        <v>2000000.0084988605</v>
      </c>
      <c r="AL237" s="11">
        <v>12000000.050993163</v>
      </c>
      <c r="AM237" s="11">
        <v>12000000.050993163</v>
      </c>
      <c r="AN237" s="11">
        <v>3069641.1424559904</v>
      </c>
      <c r="AO237" s="11">
        <v>0</v>
      </c>
      <c r="AP237" s="11">
        <v>10589655.045</v>
      </c>
      <c r="AQ237" s="11">
        <v>18239655.045000002</v>
      </c>
      <c r="AR237" s="11">
        <v>27589655.045000002</v>
      </c>
      <c r="AS237" s="11">
        <v>35298850.149999999</v>
      </c>
      <c r="AT237" s="11">
        <v>35298850.149999999</v>
      </c>
      <c r="AV237" s="12"/>
      <c r="AW237" s="12"/>
    </row>
    <row r="238" spans="1:49" ht="42" x14ac:dyDescent="0.25">
      <c r="A238" s="10" t="s">
        <v>630</v>
      </c>
      <c r="B238" s="10" t="s">
        <v>630</v>
      </c>
      <c r="C238" s="28">
        <v>6</v>
      </c>
      <c r="D238" s="36" t="s">
        <v>610</v>
      </c>
      <c r="E238" s="30" t="s">
        <v>611</v>
      </c>
      <c r="F238" s="36" t="s">
        <v>612</v>
      </c>
      <c r="G238" s="30" t="s">
        <v>613</v>
      </c>
      <c r="H238" s="31" t="s">
        <v>631</v>
      </c>
      <c r="I238" s="30" t="s">
        <v>632</v>
      </c>
      <c r="J238" s="31" t="s">
        <v>27</v>
      </c>
      <c r="K238" s="39" t="s">
        <v>28</v>
      </c>
      <c r="L238" s="28" t="s">
        <v>18</v>
      </c>
      <c r="M238" s="26">
        <v>16946467</v>
      </c>
      <c r="N238" s="26">
        <v>0</v>
      </c>
      <c r="O238" s="26">
        <v>16946467</v>
      </c>
      <c r="P238" s="27">
        <v>0</v>
      </c>
      <c r="Q238" s="27">
        <v>0</v>
      </c>
      <c r="R238" s="27">
        <v>0</v>
      </c>
      <c r="S238" s="108">
        <v>0</v>
      </c>
      <c r="T238" s="108">
        <v>0</v>
      </c>
      <c r="U238" s="108">
        <v>0</v>
      </c>
      <c r="V238" s="108">
        <v>0</v>
      </c>
      <c r="W238" s="108">
        <v>0</v>
      </c>
      <c r="X238" s="108">
        <v>0</v>
      </c>
      <c r="Y238" s="108">
        <v>33164.14</v>
      </c>
      <c r="Z238" s="108">
        <v>0</v>
      </c>
      <c r="AA238" s="108">
        <v>0</v>
      </c>
      <c r="AB238" s="108">
        <v>521057.46</v>
      </c>
      <c r="AC238" s="108">
        <v>0</v>
      </c>
      <c r="AD238" s="108">
        <v>0</v>
      </c>
      <c r="AE238" s="27">
        <f t="shared" si="33"/>
        <v>554221.6</v>
      </c>
      <c r="AF238" s="108">
        <v>3701784.56</v>
      </c>
      <c r="AG238" s="108">
        <v>4937098.4270000001</v>
      </c>
      <c r="AH238" s="108">
        <v>5143239.5669999998</v>
      </c>
      <c r="AI238" s="108">
        <v>2610122.8459999999</v>
      </c>
      <c r="AJ238" s="27">
        <f t="shared" si="34"/>
        <v>16946467</v>
      </c>
      <c r="AK238" s="11">
        <v>645601.67444822565</v>
      </c>
      <c r="AL238" s="11">
        <v>4312134.9120687256</v>
      </c>
      <c r="AM238" s="11">
        <v>5751127.3674409324</v>
      </c>
      <c r="AN238" s="11">
        <v>5991257.0649421951</v>
      </c>
      <c r="AO238" s="11">
        <v>3009358.2210999206</v>
      </c>
      <c r="AP238" s="11">
        <v>554221.59849999996</v>
      </c>
      <c r="AQ238" s="11">
        <v>3884992.4985000002</v>
      </c>
      <c r="AR238" s="11">
        <v>8822090.9237999991</v>
      </c>
      <c r="AS238" s="11">
        <v>13965330.507599998</v>
      </c>
      <c r="AT238" s="11">
        <v>16946467</v>
      </c>
      <c r="AV238" s="12"/>
      <c r="AW238" s="12"/>
    </row>
    <row r="239" spans="1:49" ht="42" x14ac:dyDescent="0.25">
      <c r="A239" s="10" t="s">
        <v>633</v>
      </c>
      <c r="B239" s="10" t="s">
        <v>633</v>
      </c>
      <c r="C239" s="28">
        <v>6</v>
      </c>
      <c r="D239" s="36" t="s">
        <v>610</v>
      </c>
      <c r="E239" s="30" t="s">
        <v>611</v>
      </c>
      <c r="F239" s="36" t="s">
        <v>612</v>
      </c>
      <c r="G239" s="30" t="s">
        <v>613</v>
      </c>
      <c r="H239" s="31" t="s">
        <v>634</v>
      </c>
      <c r="I239" s="30" t="s">
        <v>635</v>
      </c>
      <c r="J239" s="31">
        <v>1</v>
      </c>
      <c r="K239" s="45" t="s">
        <v>97</v>
      </c>
      <c r="L239" s="28" t="s">
        <v>18</v>
      </c>
      <c r="M239" s="26">
        <v>6480093</v>
      </c>
      <c r="N239" s="26">
        <v>0</v>
      </c>
      <c r="O239" s="26">
        <v>6480093</v>
      </c>
      <c r="P239" s="27">
        <v>0</v>
      </c>
      <c r="Q239" s="27">
        <v>0</v>
      </c>
      <c r="R239" s="27">
        <v>2638375.7600000007</v>
      </c>
      <c r="S239" s="108">
        <v>218526.35</v>
      </c>
      <c r="T239" s="108">
        <v>0</v>
      </c>
      <c r="U239" s="108">
        <v>19470.310000000001</v>
      </c>
      <c r="V239" s="108">
        <v>51373.89</v>
      </c>
      <c r="W239" s="108">
        <v>153194.75</v>
      </c>
      <c r="X239" s="108">
        <v>32180.92</v>
      </c>
      <c r="Y239" s="108">
        <v>298462.88</v>
      </c>
      <c r="Z239" s="108">
        <v>401597.04</v>
      </c>
      <c r="AA239" s="108">
        <v>329809.09999999998</v>
      </c>
      <c r="AB239" s="108">
        <v>19149.349999999999</v>
      </c>
      <c r="AC239" s="108">
        <v>19379.18</v>
      </c>
      <c r="AD239" s="108">
        <v>985489.99000000011</v>
      </c>
      <c r="AE239" s="27">
        <f t="shared" si="33"/>
        <v>2528633.7599999998</v>
      </c>
      <c r="AF239" s="108">
        <v>1216939.73</v>
      </c>
      <c r="AG239" s="108">
        <v>0</v>
      </c>
      <c r="AH239" s="108">
        <v>0</v>
      </c>
      <c r="AI239" s="108">
        <v>96143.75</v>
      </c>
      <c r="AJ239" s="27">
        <f t="shared" si="34"/>
        <v>6480093</v>
      </c>
      <c r="AK239" s="11">
        <v>2528633.7599999998</v>
      </c>
      <c r="AL239" s="11">
        <v>1216939.73</v>
      </c>
      <c r="AM239" s="11">
        <v>0</v>
      </c>
      <c r="AN239" s="11">
        <v>0</v>
      </c>
      <c r="AO239" s="11">
        <v>96143.75</v>
      </c>
      <c r="AP239" s="11">
        <v>3114060</v>
      </c>
      <c r="AQ239" s="11">
        <v>6148535.6305</v>
      </c>
      <c r="AR239" s="11">
        <v>6336794.7865000004</v>
      </c>
      <c r="AS239" s="11">
        <v>6336794.7865000004</v>
      </c>
      <c r="AT239" s="11">
        <v>6432938.5365000004</v>
      </c>
      <c r="AV239" s="12"/>
      <c r="AW239" s="12"/>
    </row>
    <row r="240" spans="1:49" ht="42" x14ac:dyDescent="0.25">
      <c r="A240" s="10" t="s">
        <v>636</v>
      </c>
      <c r="B240" s="10" t="s">
        <v>636</v>
      </c>
      <c r="C240" s="28">
        <v>6</v>
      </c>
      <c r="D240" s="36" t="s">
        <v>610</v>
      </c>
      <c r="E240" s="30" t="s">
        <v>611</v>
      </c>
      <c r="F240" s="36" t="s">
        <v>612</v>
      </c>
      <c r="G240" s="30" t="s">
        <v>613</v>
      </c>
      <c r="H240" s="31" t="s">
        <v>637</v>
      </c>
      <c r="I240" s="30" t="s">
        <v>638</v>
      </c>
      <c r="J240" s="31" t="s">
        <v>27</v>
      </c>
      <c r="K240" s="45" t="s">
        <v>97</v>
      </c>
      <c r="L240" s="28" t="s">
        <v>18</v>
      </c>
      <c r="M240" s="26">
        <v>6000000</v>
      </c>
      <c r="N240" s="26">
        <v>0</v>
      </c>
      <c r="O240" s="26">
        <v>6000000</v>
      </c>
      <c r="P240" s="27">
        <v>0</v>
      </c>
      <c r="Q240" s="27">
        <v>0</v>
      </c>
      <c r="R240" s="27">
        <v>281742.39</v>
      </c>
      <c r="S240" s="108">
        <v>0</v>
      </c>
      <c r="T240" s="108">
        <v>0</v>
      </c>
      <c r="U240" s="108">
        <v>0</v>
      </c>
      <c r="V240" s="108">
        <v>0</v>
      </c>
      <c r="W240" s="108">
        <v>0</v>
      </c>
      <c r="X240" s="108">
        <v>191840.03</v>
      </c>
      <c r="Y240" s="108">
        <v>0</v>
      </c>
      <c r="Z240" s="108">
        <v>0</v>
      </c>
      <c r="AA240" s="108">
        <v>0</v>
      </c>
      <c r="AB240" s="108">
        <v>0</v>
      </c>
      <c r="AC240" s="108">
        <v>0</v>
      </c>
      <c r="AD240" s="108">
        <v>129746.93</v>
      </c>
      <c r="AE240" s="27">
        <f t="shared" si="33"/>
        <v>321586.95999999996</v>
      </c>
      <c r="AF240" s="108">
        <v>1104220.1399999999</v>
      </c>
      <c r="AG240" s="108">
        <v>1851496.62</v>
      </c>
      <c r="AH240" s="108">
        <v>1464782.83</v>
      </c>
      <c r="AI240" s="108">
        <v>976171.06</v>
      </c>
      <c r="AJ240" s="27">
        <f t="shared" si="34"/>
        <v>6000000</v>
      </c>
      <c r="AK240" s="11">
        <v>378337.62522250664</v>
      </c>
      <c r="AL240" s="11">
        <v>1299082.6042525598</v>
      </c>
      <c r="AM240" s="11">
        <v>2178231.46286248</v>
      </c>
      <c r="AN240" s="11">
        <v>1723274.0325319867</v>
      </c>
      <c r="AO240" s="11">
        <v>1027296.885130466</v>
      </c>
      <c r="AP240" s="11">
        <v>473582.41300000006</v>
      </c>
      <c r="AQ240" s="11">
        <v>1142141.379</v>
      </c>
      <c r="AR240" s="11">
        <v>2725834.3902249997</v>
      </c>
      <c r="AS240" s="11">
        <v>4533376.8466750002</v>
      </c>
      <c r="AT240" s="11">
        <v>6000000.4000000004</v>
      </c>
      <c r="AV240" s="12"/>
      <c r="AW240" s="12"/>
    </row>
    <row r="241" spans="1:49" ht="42" x14ac:dyDescent="0.25">
      <c r="A241" s="10" t="s">
        <v>639</v>
      </c>
      <c r="B241" s="10" t="s">
        <v>639</v>
      </c>
      <c r="C241" s="28">
        <v>6</v>
      </c>
      <c r="D241" s="36" t="s">
        <v>610</v>
      </c>
      <c r="E241" s="30" t="s">
        <v>611</v>
      </c>
      <c r="F241" s="36" t="s">
        <v>612</v>
      </c>
      <c r="G241" s="30" t="s">
        <v>613</v>
      </c>
      <c r="H241" s="31" t="s">
        <v>640</v>
      </c>
      <c r="I241" s="30" t="s">
        <v>641</v>
      </c>
      <c r="J241" s="31" t="s">
        <v>27</v>
      </c>
      <c r="K241" s="45" t="s">
        <v>97</v>
      </c>
      <c r="L241" s="28" t="s">
        <v>18</v>
      </c>
      <c r="M241" s="26">
        <v>1532920</v>
      </c>
      <c r="N241" s="26">
        <v>0</v>
      </c>
      <c r="O241" s="26">
        <v>1532920</v>
      </c>
      <c r="P241" s="27">
        <v>0</v>
      </c>
      <c r="Q241" s="27">
        <v>0</v>
      </c>
      <c r="R241" s="27">
        <v>3361.76</v>
      </c>
      <c r="S241" s="108">
        <v>0</v>
      </c>
      <c r="T241" s="108">
        <v>79477.45</v>
      </c>
      <c r="U241" s="108">
        <v>0</v>
      </c>
      <c r="V241" s="108">
        <v>0</v>
      </c>
      <c r="W241" s="108">
        <v>0</v>
      </c>
      <c r="X241" s="108">
        <v>0</v>
      </c>
      <c r="Y241" s="108">
        <v>0</v>
      </c>
      <c r="Z241" s="108">
        <v>444533.65</v>
      </c>
      <c r="AA241" s="108">
        <v>0</v>
      </c>
      <c r="AB241" s="108">
        <v>0</v>
      </c>
      <c r="AC241" s="108">
        <v>0</v>
      </c>
      <c r="AD241" s="108">
        <v>0</v>
      </c>
      <c r="AE241" s="27">
        <f t="shared" si="33"/>
        <v>524011.10000000003</v>
      </c>
      <c r="AF241" s="108">
        <v>938425.80666666653</v>
      </c>
      <c r="AG241" s="108">
        <v>33560.666666666664</v>
      </c>
      <c r="AH241" s="108">
        <v>33560.666666666664</v>
      </c>
      <c r="AI241" s="108">
        <v>0</v>
      </c>
      <c r="AJ241" s="27">
        <f t="shared" si="34"/>
        <v>1532920</v>
      </c>
      <c r="AK241" s="11">
        <v>616483.88835660054</v>
      </c>
      <c r="AL241" s="11">
        <v>777632.25164339948</v>
      </c>
      <c r="AM241" s="11">
        <v>0</v>
      </c>
      <c r="AN241" s="11">
        <v>0</v>
      </c>
      <c r="AO241" s="11">
        <v>0</v>
      </c>
      <c r="AP241" s="11">
        <v>527372.85250000004</v>
      </c>
      <c r="AQ241" s="11">
        <v>1432238.9500000002</v>
      </c>
      <c r="AR241" s="11">
        <v>1465799.6166666667</v>
      </c>
      <c r="AS241" s="11">
        <v>1499360.2833333334</v>
      </c>
      <c r="AT241" s="11">
        <v>1532920.95</v>
      </c>
      <c r="AV241" s="12"/>
      <c r="AW241" s="12"/>
    </row>
    <row r="242" spans="1:49" ht="21" x14ac:dyDescent="0.25">
      <c r="A242" s="10" t="s">
        <v>642</v>
      </c>
      <c r="B242" s="10" t="s">
        <v>642</v>
      </c>
      <c r="C242" s="28" t="s">
        <v>19</v>
      </c>
      <c r="D242" s="28" t="s">
        <v>643</v>
      </c>
      <c r="E242" s="33" t="s">
        <v>644</v>
      </c>
      <c r="F242" s="28" t="s">
        <v>645</v>
      </c>
      <c r="G242" s="30" t="s">
        <v>646</v>
      </c>
      <c r="H242" s="31" t="s">
        <v>647</v>
      </c>
      <c r="I242" s="30" t="s">
        <v>648</v>
      </c>
      <c r="J242" s="31" t="s">
        <v>27</v>
      </c>
      <c r="K242" s="45" t="s">
        <v>278</v>
      </c>
      <c r="L242" s="28" t="s">
        <v>15</v>
      </c>
      <c r="M242" s="26">
        <v>1643848</v>
      </c>
      <c r="N242" s="26">
        <v>0</v>
      </c>
      <c r="O242" s="26">
        <v>1643848</v>
      </c>
      <c r="P242" s="27">
        <v>0</v>
      </c>
      <c r="Q242" s="27">
        <v>0</v>
      </c>
      <c r="R242" s="27">
        <v>630632.85</v>
      </c>
      <c r="S242" s="108">
        <v>0</v>
      </c>
      <c r="T242" s="108">
        <v>0</v>
      </c>
      <c r="U242" s="108">
        <v>0</v>
      </c>
      <c r="V242" s="108">
        <v>0</v>
      </c>
      <c r="W242" s="108">
        <v>0</v>
      </c>
      <c r="X242" s="108">
        <v>0</v>
      </c>
      <c r="Y242" s="108">
        <v>0</v>
      </c>
      <c r="Z242" s="108">
        <v>0</v>
      </c>
      <c r="AA242" s="108">
        <v>0</v>
      </c>
      <c r="AB242" s="108">
        <v>0</v>
      </c>
      <c r="AC242" s="108">
        <v>0</v>
      </c>
      <c r="AD242" s="108">
        <v>0</v>
      </c>
      <c r="AE242" s="27">
        <f t="shared" si="33"/>
        <v>0</v>
      </c>
      <c r="AF242" s="108">
        <v>663980.05000000005</v>
      </c>
      <c r="AG242" s="108">
        <v>0</v>
      </c>
      <c r="AH242" s="108">
        <v>349235.1</v>
      </c>
      <c r="AI242" s="108">
        <v>0</v>
      </c>
      <c r="AJ242" s="27">
        <f t="shared" si="34"/>
        <v>1643848</v>
      </c>
      <c r="AK242" s="11">
        <v>0</v>
      </c>
      <c r="AL242" s="11">
        <v>781153.07127967442</v>
      </c>
      <c r="AM242" s="11">
        <v>0</v>
      </c>
      <c r="AN242" s="11">
        <v>410864.86102054449</v>
      </c>
      <c r="AO242" s="11">
        <v>0</v>
      </c>
      <c r="AP242" s="11">
        <v>630632.85</v>
      </c>
      <c r="AQ242" s="11">
        <v>1294612.8999999999</v>
      </c>
      <c r="AR242" s="11">
        <v>1294612.8999999999</v>
      </c>
      <c r="AS242" s="11">
        <v>1643848.15</v>
      </c>
      <c r="AT242" s="11">
        <v>1643848.15</v>
      </c>
      <c r="AV242" s="12"/>
      <c r="AW242" s="12"/>
    </row>
    <row r="243" spans="1:49" ht="31.5" x14ac:dyDescent="0.25">
      <c r="A243" s="10" t="s">
        <v>649</v>
      </c>
      <c r="B243" s="10" t="s">
        <v>649</v>
      </c>
      <c r="C243" s="46" t="s">
        <v>19</v>
      </c>
      <c r="D243" s="46" t="s">
        <v>643</v>
      </c>
      <c r="E243" s="47" t="s">
        <v>644</v>
      </c>
      <c r="F243" s="46" t="s">
        <v>650</v>
      </c>
      <c r="G243" s="48" t="s">
        <v>651</v>
      </c>
      <c r="H243" s="49" t="s">
        <v>652</v>
      </c>
      <c r="I243" s="48" t="s">
        <v>653</v>
      </c>
      <c r="J243" s="49" t="s">
        <v>27</v>
      </c>
      <c r="K243" s="50" t="s">
        <v>278</v>
      </c>
      <c r="L243" s="46" t="s">
        <v>16</v>
      </c>
      <c r="M243" s="51">
        <v>3000000</v>
      </c>
      <c r="N243" s="51">
        <v>0</v>
      </c>
      <c r="O243" s="51">
        <v>3000000</v>
      </c>
      <c r="P243" s="80">
        <v>0</v>
      </c>
      <c r="Q243" s="80">
        <v>0</v>
      </c>
      <c r="R243" s="80">
        <v>1345014.5</v>
      </c>
      <c r="S243" s="109">
        <v>0</v>
      </c>
      <c r="T243" s="109">
        <v>0</v>
      </c>
      <c r="U243" s="109">
        <v>0</v>
      </c>
      <c r="V243" s="109">
        <v>0</v>
      </c>
      <c r="W243" s="109">
        <v>0</v>
      </c>
      <c r="X243" s="109">
        <v>0</v>
      </c>
      <c r="Y243" s="109">
        <v>0</v>
      </c>
      <c r="Z243" s="109">
        <v>0</v>
      </c>
      <c r="AA243" s="109">
        <v>0</v>
      </c>
      <c r="AB243" s="109">
        <v>0</v>
      </c>
      <c r="AC243" s="109">
        <v>0</v>
      </c>
      <c r="AD243" s="109">
        <v>0</v>
      </c>
      <c r="AE243" s="80">
        <f t="shared" si="33"/>
        <v>0</v>
      </c>
      <c r="AF243" s="109">
        <v>1345014.5</v>
      </c>
      <c r="AG243" s="109">
        <v>0</v>
      </c>
      <c r="AH243" s="109">
        <v>309971</v>
      </c>
      <c r="AI243" s="109">
        <v>0</v>
      </c>
      <c r="AJ243" s="80">
        <f t="shared" si="34"/>
        <v>3000000</v>
      </c>
      <c r="AK243" s="11">
        <v>0</v>
      </c>
      <c r="AL243" s="11">
        <v>1346824.87</v>
      </c>
      <c r="AM243" s="11">
        <v>0</v>
      </c>
      <c r="AN243" s="11">
        <v>0</v>
      </c>
      <c r="AO243" s="11">
        <v>0</v>
      </c>
      <c r="AP243" s="11">
        <v>1345014.5</v>
      </c>
      <c r="AQ243" s="11">
        <v>2690029</v>
      </c>
      <c r="AR243" s="11">
        <v>2690029</v>
      </c>
      <c r="AS243" s="11">
        <v>3000000.2</v>
      </c>
      <c r="AT243" s="11">
        <v>3000000.2</v>
      </c>
      <c r="AV243" s="12"/>
      <c r="AW243" s="12"/>
    </row>
    <row r="244" spans="1:49" ht="11.5" x14ac:dyDescent="0.25">
      <c r="A244" s="10" t="s">
        <v>655</v>
      </c>
      <c r="B244" s="10" t="s">
        <v>655</v>
      </c>
      <c r="C244" s="28" t="s">
        <v>686</v>
      </c>
      <c r="D244" s="28" t="s">
        <v>19</v>
      </c>
      <c r="E244" s="33" t="s">
        <v>687</v>
      </c>
      <c r="F244" s="28" t="s">
        <v>19</v>
      </c>
      <c r="G244" s="30" t="s">
        <v>687</v>
      </c>
      <c r="H244" s="28" t="s">
        <v>19</v>
      </c>
      <c r="I244" s="30" t="s">
        <v>687</v>
      </c>
      <c r="J244" s="31" t="s">
        <v>27</v>
      </c>
      <c r="K244" s="90" t="s">
        <v>686</v>
      </c>
      <c r="L244" s="28" t="s">
        <v>19</v>
      </c>
      <c r="M244" s="52"/>
      <c r="N244" s="52"/>
      <c r="O244" s="52"/>
      <c r="P244" s="91">
        <v>0</v>
      </c>
      <c r="Q244" s="91">
        <v>0</v>
      </c>
      <c r="R244" s="91">
        <v>0</v>
      </c>
      <c r="S244" s="110">
        <v>0</v>
      </c>
      <c r="T244" s="110">
        <v>0</v>
      </c>
      <c r="U244" s="110">
        <v>0</v>
      </c>
      <c r="V244" s="110">
        <v>0</v>
      </c>
      <c r="W244" s="110">
        <v>0</v>
      </c>
      <c r="X244" s="110">
        <v>0</v>
      </c>
      <c r="Y244" s="110">
        <v>0</v>
      </c>
      <c r="Z244" s="110">
        <v>0</v>
      </c>
      <c r="AA244" s="110">
        <v>0</v>
      </c>
      <c r="AB244" s="110">
        <v>0</v>
      </c>
      <c r="AC244" s="110">
        <v>0</v>
      </c>
      <c r="AD244" s="110">
        <v>0</v>
      </c>
      <c r="AE244" s="91">
        <v>0</v>
      </c>
      <c r="AF244" s="110">
        <v>0</v>
      </c>
      <c r="AG244" s="110">
        <v>0</v>
      </c>
      <c r="AH244" s="110">
        <v>0</v>
      </c>
      <c r="AI244" s="110">
        <v>0</v>
      </c>
      <c r="AJ244" s="91">
        <v>0</v>
      </c>
      <c r="AK244" s="91">
        <v>28141145.279999997</v>
      </c>
      <c r="AL244" s="91">
        <v>27345758.700000003</v>
      </c>
      <c r="AM244" s="91">
        <v>30666004.609999999</v>
      </c>
      <c r="AN244" s="91">
        <v>0</v>
      </c>
      <c r="AO244" s="91">
        <v>0</v>
      </c>
      <c r="AP244" s="91">
        <f>AP22*4%+AP23*3.5%+AP24*2.5%+AP25*4%</f>
        <v>36920578.712077498</v>
      </c>
      <c r="AQ244" s="91">
        <f t="shared" ref="AQ244:AS244" si="35">AQ22*4%+AQ23*3.5%+AQ24*2.5%+AQ25*4%</f>
        <v>73588381.859603316</v>
      </c>
      <c r="AR244" s="91">
        <f t="shared" si="35"/>
        <v>113402827.71939525</v>
      </c>
      <c r="AS244" s="91">
        <f t="shared" si="35"/>
        <v>139654879.20249084</v>
      </c>
      <c r="AT244" s="91">
        <v>143317712</v>
      </c>
    </row>
    <row r="245" spans="1:49" ht="14" x14ac:dyDescent="0.25">
      <c r="A245" s="63"/>
      <c r="B245" s="63"/>
      <c r="C245" s="85"/>
      <c r="D245" s="85"/>
      <c r="E245" s="86"/>
      <c r="F245" s="85"/>
      <c r="G245" s="63"/>
      <c r="H245" s="87"/>
      <c r="I245" s="86"/>
      <c r="J245" s="85"/>
      <c r="K245" s="88"/>
      <c r="L245" s="63"/>
      <c r="M245" s="63"/>
      <c r="N245" s="63"/>
      <c r="O245" s="63"/>
      <c r="P245" s="63"/>
      <c r="Q245" s="89"/>
      <c r="R245" s="89"/>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row>
    <row r="246" spans="1:49" ht="14" x14ac:dyDescent="0.25">
      <c r="A246" s="53"/>
      <c r="B246" s="53"/>
      <c r="C246" s="53" t="s">
        <v>704</v>
      </c>
      <c r="D246" s="54"/>
      <c r="E246" s="55"/>
      <c r="F246" s="54"/>
      <c r="G246" s="53"/>
      <c r="H246" s="56"/>
      <c r="I246" s="55"/>
      <c r="J246" s="54"/>
      <c r="K246" s="57"/>
      <c r="L246" s="53"/>
      <c r="M246" s="81"/>
      <c r="N246" s="53"/>
      <c r="O246" s="53"/>
      <c r="P246" s="53"/>
      <c r="Q246" s="82"/>
      <c r="R246" s="82"/>
      <c r="S246" s="53"/>
      <c r="T246" s="53"/>
      <c r="U246" s="53"/>
      <c r="V246" s="53"/>
      <c r="W246" s="53"/>
      <c r="X246" s="53"/>
      <c r="Y246" s="53"/>
      <c r="Z246" s="53"/>
      <c r="AA246" s="53"/>
      <c r="AB246" s="53"/>
      <c r="AC246" s="53"/>
      <c r="AD246" s="53"/>
      <c r="AE246" s="53"/>
      <c r="AF246" s="53"/>
      <c r="AG246" s="53"/>
      <c r="AH246" s="53"/>
      <c r="AI246" s="53"/>
      <c r="AJ246" s="53"/>
      <c r="AK246" s="63"/>
      <c r="AL246" s="63"/>
      <c r="AM246" s="63"/>
      <c r="AN246" s="63"/>
      <c r="AO246" s="63"/>
      <c r="AP246" s="63"/>
      <c r="AQ246" s="63"/>
      <c r="AR246" s="63"/>
      <c r="AS246" s="63"/>
      <c r="AT246" s="63"/>
    </row>
    <row r="247" spans="1:49" ht="14" x14ac:dyDescent="0.25">
      <c r="A247" s="53"/>
      <c r="B247" s="53"/>
      <c r="C247" s="54"/>
      <c r="D247" s="54"/>
      <c r="E247" s="55"/>
      <c r="F247" s="54"/>
      <c r="G247" s="53"/>
      <c r="H247" s="56"/>
      <c r="I247" s="55"/>
      <c r="J247" s="54"/>
      <c r="K247" s="57"/>
      <c r="L247" s="53"/>
      <c r="M247" s="53"/>
      <c r="N247" s="53"/>
      <c r="O247" s="53"/>
      <c r="P247" s="53"/>
      <c r="Q247" s="82"/>
      <c r="R247" s="82"/>
      <c r="S247" s="53"/>
      <c r="T247" s="53"/>
      <c r="U247" s="53"/>
      <c r="V247" s="53"/>
      <c r="W247" s="53"/>
      <c r="X247" s="53"/>
      <c r="Y247" s="53"/>
      <c r="Z247" s="53"/>
      <c r="AA247" s="53"/>
      <c r="AB247" s="53"/>
      <c r="AC247" s="53"/>
      <c r="AD247" s="53"/>
      <c r="AE247" s="53"/>
      <c r="AF247" s="53"/>
      <c r="AG247" s="53"/>
      <c r="AH247" s="53"/>
      <c r="AI247" s="53"/>
      <c r="AJ247" s="53"/>
      <c r="AK247" s="63"/>
      <c r="AL247" s="63"/>
      <c r="AM247" s="63"/>
      <c r="AN247" s="63"/>
      <c r="AO247" s="63"/>
      <c r="AP247" s="63"/>
      <c r="AQ247" s="63"/>
      <c r="AR247" s="63"/>
      <c r="AS247" s="63"/>
      <c r="AT247" s="63"/>
    </row>
    <row r="248" spans="1:49" ht="15" customHeight="1" x14ac:dyDescent="0.4">
      <c r="A248" s="83"/>
      <c r="B248" s="53"/>
      <c r="C248" s="54"/>
      <c r="D248" s="54"/>
      <c r="E248" s="55"/>
      <c r="F248" s="54"/>
      <c r="G248" s="53"/>
      <c r="H248" s="56"/>
      <c r="I248" s="55"/>
      <c r="J248" s="54"/>
      <c r="K248" s="57"/>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115"/>
      <c r="AJ248" s="115"/>
      <c r="AK248" s="63"/>
      <c r="AL248" s="63"/>
      <c r="AM248" s="63"/>
      <c r="AN248" s="63"/>
      <c r="AO248" s="63"/>
      <c r="AP248" s="63"/>
      <c r="AQ248" s="63"/>
      <c r="AR248" s="63"/>
      <c r="AS248" s="63"/>
      <c r="AT248" s="63"/>
    </row>
    <row r="249" spans="1:49" ht="15" customHeight="1" x14ac:dyDescent="0.25">
      <c r="A249" s="53"/>
      <c r="B249" s="53"/>
      <c r="C249" s="54"/>
      <c r="D249" s="54"/>
      <c r="E249" s="55"/>
      <c r="F249" s="54"/>
      <c r="G249" s="53"/>
      <c r="H249" s="56"/>
      <c r="I249" s="55"/>
      <c r="J249" s="54"/>
      <c r="K249" s="57"/>
      <c r="L249" s="53"/>
      <c r="M249" s="81"/>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63"/>
      <c r="AL249" s="63"/>
      <c r="AM249" s="63"/>
      <c r="AN249" s="63"/>
      <c r="AO249" s="63"/>
      <c r="AP249" s="63"/>
      <c r="AQ249" s="63"/>
      <c r="AR249" s="63"/>
      <c r="AS249" s="63"/>
      <c r="AT249" s="63"/>
    </row>
    <row r="250" spans="1:49" ht="15" customHeight="1" x14ac:dyDescent="0.25">
      <c r="A250" s="84"/>
      <c r="B250" s="53"/>
      <c r="C250" s="54"/>
      <c r="D250" s="54"/>
      <c r="E250" s="55"/>
      <c r="F250" s="54"/>
      <c r="G250" s="53"/>
      <c r="H250" s="56"/>
      <c r="I250" s="55"/>
      <c r="J250" s="54"/>
      <c r="K250" s="57"/>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63"/>
      <c r="AL250" s="63"/>
      <c r="AM250" s="63"/>
      <c r="AN250" s="63"/>
      <c r="AO250" s="63"/>
      <c r="AP250" s="63"/>
      <c r="AQ250" s="63"/>
      <c r="AR250" s="63"/>
      <c r="AS250" s="63"/>
      <c r="AT250" s="63"/>
    </row>
    <row r="251" spans="1:49" ht="15" customHeight="1" x14ac:dyDescent="0.25">
      <c r="A251" s="84"/>
      <c r="B251" s="53"/>
      <c r="C251" s="54"/>
      <c r="D251" s="54"/>
      <c r="E251" s="55"/>
      <c r="F251" s="54"/>
      <c r="G251" s="53"/>
      <c r="H251" s="56"/>
      <c r="I251" s="55"/>
      <c r="J251" s="54"/>
      <c r="K251" s="57"/>
      <c r="L251" s="53"/>
      <c r="M251" s="81"/>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63"/>
      <c r="AL251" s="63"/>
      <c r="AM251" s="63"/>
      <c r="AN251" s="63"/>
      <c r="AO251" s="63"/>
      <c r="AP251" s="63"/>
      <c r="AQ251" s="63"/>
      <c r="AR251" s="63"/>
      <c r="AS251" s="63"/>
      <c r="AT251" s="63"/>
    </row>
    <row r="252" spans="1:49" ht="15" customHeight="1" x14ac:dyDescent="0.25">
      <c r="M252" s="19"/>
    </row>
    <row r="256" spans="1:49" ht="14" x14ac:dyDescent="0.25">
      <c r="Q256" s="19"/>
      <c r="R256" s="19"/>
    </row>
  </sheetData>
  <autoFilter ref="A28:AT28" xr:uid="{00000000-0001-0000-0000-000000000000}"/>
  <mergeCells count="30">
    <mergeCell ref="A21:A27"/>
    <mergeCell ref="B21:B27"/>
    <mergeCell ref="C21:C27"/>
    <mergeCell ref="D21:D27"/>
    <mergeCell ref="F21:F27"/>
    <mergeCell ref="E21:E27"/>
    <mergeCell ref="K5:L5"/>
    <mergeCell ref="K6:L6"/>
    <mergeCell ref="C2:AJ2"/>
    <mergeCell ref="H21:H27"/>
    <mergeCell ref="G21:G27"/>
    <mergeCell ref="C3:J3"/>
    <mergeCell ref="S4:AD4"/>
    <mergeCell ref="S20:AD20"/>
    <mergeCell ref="K3:AJ3"/>
    <mergeCell ref="I21:I27"/>
    <mergeCell ref="J21:J27"/>
    <mergeCell ref="K21:K27"/>
    <mergeCell ref="AP3:AT3"/>
    <mergeCell ref="AP4:AT4"/>
    <mergeCell ref="AP1:AT1"/>
    <mergeCell ref="AP2:AT2"/>
    <mergeCell ref="AI248:AJ248"/>
    <mergeCell ref="AF1:AJ1"/>
    <mergeCell ref="AP20:AT20"/>
    <mergeCell ref="AK1:AO1"/>
    <mergeCell ref="AK2:AO2"/>
    <mergeCell ref="AK3:AO3"/>
    <mergeCell ref="AK4:AO4"/>
    <mergeCell ref="AK20:AO20"/>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Props1.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2.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01_Maks_N+3_01_2026</vt:lpstr>
      <vt:lpstr>'01_Maks_N+3_01_2026'!Print_Titles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2026-02-18T14:57:27Z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