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mlv.sharepoint.com/sites/ESFD/Koplietojamie dokumenti/IEVIEŠANAS UZRAUDZĪBA/BUDGET/3_Ikmēneša budžeta izpildes dati/4_2026_budžeta_izpilde/07_Jūlijs/3_Publicēšanai/"/>
    </mc:Choice>
  </mc:AlternateContent>
  <xr:revisionPtr revIDLastSave="348" documentId="13_ncr:1_{7CC37F79-F767-4CA3-92A9-A043B81FA85B}" xr6:coauthVersionLast="47" xr6:coauthVersionMax="47" xr10:uidLastSave="{91DF41A3-1810-450A-B4A3-BCDB255E95F9}"/>
  <bookViews>
    <workbookView xWindow="28680" yWindow="-120" windowWidth="29040" windowHeight="15720" tabRatio="764" xr2:uid="{00000000-000D-0000-FFFF-FFFF00000000}"/>
  </bookViews>
  <sheets>
    <sheet name="1_ESfondi_21-27" sheetId="69" r:id="rId1"/>
    <sheet name="2_Budžeta_dinamika_21-27_G" sheetId="63" r:id="rId2"/>
    <sheet name="3_EEZ_NOR" sheetId="68" r:id="rId3"/>
    <sheet name="4_Šveice" sheetId="70" r:id="rId4"/>
    <sheet name="Budžeta dinamika 21-27" sheetId="62" state="hidden" r:id="rId5"/>
  </sheets>
  <definedNames>
    <definedName name="_xlnm._FilterDatabase" localSheetId="2" hidden="1">'3_EEZ_NOR'!$E$8:$E$9</definedName>
    <definedName name="BEx1SN982XNJWAE8R1C5LAN0U1PC" localSheetId="0" hidden="1">#REF!</definedName>
    <definedName name="BEx1SN982XNJWAE8R1C5LAN0U1PC" hidden="1">#REF!</definedName>
    <definedName name="BEx3L1THUNKYT6LNRLLN4JHRZ193" localSheetId="0" hidden="1">#REF!</definedName>
    <definedName name="BEx3L1THUNKYT6LNRLLN4JHRZ193" hidden="1">#REF!</definedName>
    <definedName name="BEx3UCFK18XLA1N4W6E6B50WP0WB" localSheetId="0" hidden="1">#REF!</definedName>
    <definedName name="BEx3UCFK18XLA1N4W6E6B50WP0WB" hidden="1">#REF!</definedName>
    <definedName name="BExB6TH82TXFK1WC3A83RKAAHACO" localSheetId="0" hidden="1">#REF!</definedName>
    <definedName name="BExB6TH82TXFK1WC3A83RKAAHACO" hidden="1">#REF!</definedName>
    <definedName name="BExBDW2M2C6QHY9ERSMV14QQ3I2H" localSheetId="0" hidden="1">#REF!</definedName>
    <definedName name="BExBDW2M2C6QHY9ERSMV14QQ3I2H" hidden="1">#REF!</definedName>
    <definedName name="BExGWXE9O5FQKQ2SO9A1GXECN2H4" localSheetId="0" hidden="1">#REF!</definedName>
    <definedName name="BExGWXE9O5FQKQ2SO9A1GXECN2H4" hidden="1">#REF!</definedName>
    <definedName name="BExIQY3JXTCT9WEUOHAY9228R4R1" localSheetId="0" hidden="1">#REF!</definedName>
    <definedName name="BExIQY3JXTCT9WEUOHAY9228R4R1" hidden="1">#REF!</definedName>
    <definedName name="BExKLN2UUVPGWABCWS3FRYXQUE12" localSheetId="0" hidden="1">#REF!</definedName>
    <definedName name="BExKLN2UUVPGWABCWS3FRYXQUE12" hidden="1">#REF!</definedName>
    <definedName name="BExKURJTI9ZX9CA2T31C895BD37Q" localSheetId="0" hidden="1">#REF!</definedName>
    <definedName name="BExKURJTI9ZX9CA2T31C895BD37Q" hidden="1">#REF!</definedName>
    <definedName name="BExMBMKSH1G33AW2I9L18RIN0G4D" localSheetId="0" hidden="1">#REF!</definedName>
    <definedName name="BExMBMKSH1G33AW2I9L18RIN0G4D" hidden="1">#REF!</definedName>
    <definedName name="BExSCIWKJWH2HUV4CJ997T4F68QZ" localSheetId="0" hidden="1">#REF!</definedName>
    <definedName name="BExSCIWKJWH2HUV4CJ997T4F68QZ" hidden="1">#REF!</definedName>
    <definedName name="BExW02103CE58D1KGYZO2BLJBTBS" localSheetId="0" hidden="1">#REF!</definedName>
    <definedName name="BExW02103CE58D1KGYZO2BLJBTBS" hidden="1">#REF!</definedName>
    <definedName name="BExZIPZ5YLUTWA75LAPMCGW5Y7NR" localSheetId="0" hidden="1">#REF!</definedName>
    <definedName name="BExZIPZ5YLUTWA75LAPMCGW5Y7NR" hidden="1">#REF!</definedName>
    <definedName name="_xlnm.Criteria" localSheetId="2">'3_EEZ_NOR'!$E$8:$E$9</definedName>
    <definedName name="_xlnm.Print_Area" localSheetId="0">'1_ESfondi_21-27'!$A$1:$E$94</definedName>
    <definedName name="_xlnm.Print_Area" localSheetId="2">'3_EEZ_NOR'!$A$1:$E$18</definedName>
    <definedName name="_xlnm.Print_Titles" localSheetId="2">'3_EEZ_NOR'!$4:$5</definedName>
  </definedNames>
  <calcPr calcId="191028"/>
  <customWorkbookViews>
    <customWorkbookView name="es-drazn - Personal View" guid="{9A8D3C78-8412-4796-A2E1-89E33138129F}" mergeInterval="0" personalView="1" maximized="1" xWindow="1" yWindow="1" windowWidth="1152" windowHeight="601" activeSheetId="1"/>
    <customWorkbookView name="es-sparn - Personal View" guid="{E6F704E0-5A97-4BA7-AAB9-A30A62D0C132}" mergeInterval="0" personalView="1" maximized="1" xWindow="1" yWindow="1" windowWidth="1280" windowHeight="726" tabRatio="377" activeSheetId="1"/>
    <customWorkbookView name="Uldis Šalajevs - Personal View" guid="{183588F6-8974-42E4-9DC0-5BD25D4C0C33}" mergeInterval="0" personalView="1" maximized="1" xWindow="1" yWindow="1" windowWidth="1261" windowHeight="648" activeSheetId="1"/>
    <customWorkbookView name="es-murni - Personal View" guid="{34090FA9-38E0-4494-87B7-C5B198190FF7}" mergeInterval="0" personalView="1" maximized="1" xWindow="1" yWindow="1" windowWidth="1280" windowHeight="761" activeSheetId="1"/>
    <customWorkbookView name="it-berna - Personal View" guid="{CAC41510-2E38-4C06-8353-017F8D3929E4}" mergeInterval="0" personalView="1" maximized="1" xWindow="1" yWindow="1" windowWidth="1280" windowHeight="756" tabRatio="377" activeSheetId="1"/>
    <customWorkbookView name="es-muran - Personal View" guid="{3902FF69-5969-4EC8-98F4-985D70930F41}" mergeInterval="0" personalView="1" maximized="1" xWindow="1" yWindow="1" windowWidth="1280" windowHeight="756" activeSheetId="1" showComments="commIndAndComment"/>
    <customWorkbookView name="it-breik - Personal View" guid="{6F9E4125-6CA2-4775-9E1D-A77719FA7D6F}" mergeInterval="0" personalView="1" maximized="1" xWindow="1" yWindow="1" windowWidth="1280" windowHeight="763" activeSheetId="1"/>
    <customWorkbookView name="fud-pieki - Personal View" guid="{48F53C54-26ED-4498-BCBB-7376D1A887C1}" mergeInterval="0" personalView="1" maximized="1" xWindow="1" yWindow="1" windowWidth="1152" windowHeight="604" tabRatio="377" activeSheetId="1"/>
    <customWorkbookView name="es-dolbu - Personal View" guid="{1FF47C80-F651-4E42-885B-1F8E1FFCC440}" mergeInterval="0" personalView="1" maximized="1" xWindow="1" yWindow="1" windowWidth="1152" windowHeight="60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62" l="1"/>
  <c r="C10" i="69"/>
  <c r="D10" i="69" s="1"/>
  <c r="B10" i="69"/>
  <c r="E10" i="69" s="1"/>
  <c r="E17" i="69"/>
  <c r="D17" i="69"/>
  <c r="L4" i="62"/>
  <c r="E11" i="70"/>
  <c r="D11" i="70"/>
  <c r="K4" i="62"/>
  <c r="J4" i="62"/>
  <c r="C7" i="68" l="1"/>
  <c r="B7" i="68"/>
  <c r="E12" i="68"/>
  <c r="D12" i="68"/>
  <c r="E13" i="68"/>
  <c r="D13" i="68"/>
  <c r="I4" i="62"/>
  <c r="C7" i="70"/>
  <c r="B7" i="70"/>
  <c r="H4" i="62"/>
  <c r="E32" i="69"/>
  <c r="D32" i="69"/>
  <c r="E10" i="70"/>
  <c r="D10" i="70"/>
  <c r="E9" i="70"/>
  <c r="D9" i="70"/>
  <c r="E8" i="70"/>
  <c r="D8" i="70"/>
  <c r="D60" i="69"/>
  <c r="E5" i="69"/>
  <c r="D7" i="68" l="1"/>
  <c r="E7" i="68"/>
  <c r="E7" i="70"/>
  <c r="D7" i="70"/>
  <c r="B38" i="69"/>
  <c r="C38" i="69"/>
  <c r="C43" i="69"/>
  <c r="B43" i="69"/>
  <c r="C51" i="69"/>
  <c r="D43" i="69" l="1"/>
  <c r="C23" i="69"/>
  <c r="B23" i="69"/>
  <c r="E29" i="69"/>
  <c r="D29" i="69"/>
  <c r="E52" i="69"/>
  <c r="E54" i="69"/>
  <c r="E48" i="69"/>
  <c r="D66" i="69"/>
  <c r="E27" i="69"/>
  <c r="D27" i="69"/>
  <c r="E19" i="69"/>
  <c r="D19" i="69"/>
  <c r="E10" i="68"/>
  <c r="E11" i="68"/>
  <c r="D10" i="68"/>
  <c r="D11" i="68"/>
  <c r="D8" i="68"/>
  <c r="E9" i="68"/>
  <c r="D12" i="69"/>
  <c r="E12" i="69"/>
  <c r="E4" i="69"/>
  <c r="E61" i="69" l="1"/>
  <c r="E57" i="69"/>
  <c r="E65" i="69"/>
  <c r="E60" i="69"/>
  <c r="E64" i="69"/>
  <c r="E66" i="69"/>
  <c r="E58" i="69"/>
  <c r="E67" i="69"/>
  <c r="E63" i="69"/>
  <c r="E59" i="69"/>
  <c r="E62" i="69"/>
  <c r="E68" i="69"/>
  <c r="E50" i="69"/>
  <c r="C72" i="69"/>
  <c r="D61" i="69"/>
  <c r="D62" i="69"/>
  <c r="D59" i="69"/>
  <c r="D63" i="69"/>
  <c r="D67" i="69"/>
  <c r="D58" i="69"/>
  <c r="D64" i="69"/>
  <c r="D65" i="69"/>
  <c r="D57" i="69"/>
  <c r="D68" i="69"/>
  <c r="C56" i="69"/>
  <c r="B56" i="69"/>
  <c r="D54" i="69"/>
  <c r="C53" i="69"/>
  <c r="B53" i="69"/>
  <c r="D52" i="69"/>
  <c r="B51" i="69"/>
  <c r="D50" i="69"/>
  <c r="C49" i="69"/>
  <c r="B49" i="69"/>
  <c r="D48" i="69"/>
  <c r="C47" i="69"/>
  <c r="B47" i="69"/>
  <c r="E44" i="69"/>
  <c r="E43" i="69" s="1"/>
  <c r="D44" i="69"/>
  <c r="E40" i="69"/>
  <c r="D40" i="69"/>
  <c r="E41" i="69"/>
  <c r="D41" i="69"/>
  <c r="E39" i="69"/>
  <c r="D39" i="69"/>
  <c r="E26" i="69"/>
  <c r="D26" i="69"/>
  <c r="E31" i="69"/>
  <c r="D31" i="69"/>
  <c r="E33" i="69"/>
  <c r="D33" i="69"/>
  <c r="E36" i="69"/>
  <c r="D36" i="69"/>
  <c r="E24" i="69"/>
  <c r="D24" i="69"/>
  <c r="E34" i="69"/>
  <c r="D34" i="69"/>
  <c r="E35" i="69"/>
  <c r="D35" i="69"/>
  <c r="E28" i="69"/>
  <c r="D28" i="69"/>
  <c r="E30" i="69"/>
  <c r="D30" i="69"/>
  <c r="E25" i="69"/>
  <c r="D25" i="69"/>
  <c r="E16" i="69"/>
  <c r="D16" i="69"/>
  <c r="E11" i="69"/>
  <c r="D11" i="69"/>
  <c r="E18" i="69"/>
  <c r="D18" i="69"/>
  <c r="E20" i="69"/>
  <c r="D20" i="69"/>
  <c r="E22" i="69"/>
  <c r="D22" i="69"/>
  <c r="E21" i="69"/>
  <c r="D21" i="69"/>
  <c r="E13" i="69"/>
  <c r="D13" i="69"/>
  <c r="E14" i="69"/>
  <c r="D14" i="69"/>
  <c r="E15" i="69"/>
  <c r="D15" i="69"/>
  <c r="C70" i="69" l="1"/>
  <c r="B70" i="69"/>
  <c r="D51" i="69"/>
  <c r="D53" i="69"/>
  <c r="D49" i="69"/>
  <c r="E56" i="69"/>
  <c r="E49" i="69"/>
  <c r="D38" i="69"/>
  <c r="E53" i="69"/>
  <c r="E51" i="69"/>
  <c r="D56" i="69"/>
  <c r="E47" i="69"/>
  <c r="E23" i="69"/>
  <c r="D23" i="69"/>
  <c r="E38" i="69"/>
  <c r="D47" i="69"/>
  <c r="D9" i="68"/>
  <c r="E8" i="68"/>
  <c r="D70" i="69" l="1"/>
  <c r="E6" i="69"/>
  <c r="E70" i="69"/>
  <c r="H1" i="62" l="1"/>
  <c r="R1" i="62" l="1"/>
  <c r="I1" i="62" l="1"/>
  <c r="J1" i="62"/>
  <c r="K1" i="62"/>
  <c r="L1" i="62"/>
  <c r="M1" i="62"/>
  <c r="N1" i="62"/>
  <c r="O1" i="62"/>
  <c r="P1" i="62"/>
  <c r="Q1" i="62"/>
  <c r="G1" i="62"/>
</calcChain>
</file>

<file path=xl/sharedStrings.xml><?xml version="1.0" encoding="utf-8"?>
<sst xmlns="http://schemas.openxmlformats.org/spreadsheetml/2006/main" count="158" uniqueCount="125">
  <si>
    <r>
      <t xml:space="preserve">ES struktūrfondu un Kohēzijas fonda valsts budžeta izdevumu plāna izpilde 2026.gadā, </t>
    </r>
    <r>
      <rPr>
        <b/>
        <i/>
        <sz val="16"/>
        <rFont val="Calibri"/>
        <family val="2"/>
        <charset val="186"/>
        <scheme val="minor"/>
      </rPr>
      <t>euro</t>
    </r>
  </si>
  <si>
    <r>
      <t xml:space="preserve">Budžeta likumā* 2026. gadam notektais līdzekļu apjoms (milj. </t>
    </r>
    <r>
      <rPr>
        <b/>
        <i/>
        <sz val="15"/>
        <color theme="1"/>
        <rFont val="Calibri"/>
        <family val="2"/>
        <charset val="186"/>
        <scheme val="minor"/>
      </rPr>
      <t>euro</t>
    </r>
    <r>
      <rPr>
        <b/>
        <sz val="15"/>
        <color theme="1"/>
        <rFont val="Calibri"/>
        <family val="2"/>
        <charset val="186"/>
        <scheme val="minor"/>
      </rPr>
      <t>) -</t>
    </r>
  </si>
  <si>
    <r>
      <t xml:space="preserve">Ministriju budžetos ieplānotie līdzekļi 2026. gadam (milj. </t>
    </r>
    <r>
      <rPr>
        <b/>
        <i/>
        <sz val="15"/>
        <rFont val="Calibri"/>
        <family val="2"/>
        <charset val="186"/>
        <scheme val="minor"/>
      </rPr>
      <t>euro) -</t>
    </r>
  </si>
  <si>
    <r>
      <t xml:space="preserve">Vēl pieejamais finansējums 80.00.00 budžeta apakšprogrammā** (milj. </t>
    </r>
    <r>
      <rPr>
        <b/>
        <i/>
        <sz val="15"/>
        <rFont val="Calibri"/>
        <family val="2"/>
        <charset val="186"/>
        <scheme val="minor"/>
      </rPr>
      <t>euro) -</t>
    </r>
  </si>
  <si>
    <t>Ministrija/Fonds</t>
  </si>
  <si>
    <t>Gada plāns
(01.01.2026.-31.12.2026.)</t>
  </si>
  <si>
    <t>Izpilde pret gada plānu, %</t>
  </si>
  <si>
    <t>Gada plāna atlikums</t>
  </si>
  <si>
    <t>4=3/2</t>
  </si>
  <si>
    <t>5=2-3</t>
  </si>
  <si>
    <t>2021.2027. budžeta izdevumi valsts budžeta finansētu iestāžu īstenotajiem projektiem</t>
  </si>
  <si>
    <t>ESF+ 2021.-2027.izdevumi kopā</t>
  </si>
  <si>
    <t>IZM ESF+ 2021.-2027.</t>
  </si>
  <si>
    <t>LM ESF+ 2021.-2027.</t>
  </si>
  <si>
    <t>SIF ESF+ 2021.-2027.</t>
  </si>
  <si>
    <t>MK ESF+ 2021.-2027.</t>
  </si>
  <si>
    <t>VM ESF+ 2021.-2027.</t>
  </si>
  <si>
    <t>TM ESF+ 2021.-2027.</t>
  </si>
  <si>
    <t>KM ESF+ 2021.-2027.</t>
  </si>
  <si>
    <t>VARAM ESF+ 2021.-2027.</t>
  </si>
  <si>
    <t>FM ESF+ 2021.-2027.</t>
  </si>
  <si>
    <t>IeM ESF+ 2021.-2027.</t>
  </si>
  <si>
    <t>EM ESF+ 2021.-2027.</t>
  </si>
  <si>
    <t>ERAF 2021.-2027.izdevumi kopā</t>
  </si>
  <si>
    <t>IeM ERAF 2021.-2027.</t>
  </si>
  <si>
    <t>EM ERAF 2021.-2027.</t>
  </si>
  <si>
    <t>SM ERAF 2021.-2027.</t>
  </si>
  <si>
    <t>IZM ERAF 2021.-2027.</t>
  </si>
  <si>
    <t>VARAM ERAF 2021.-2027.</t>
  </si>
  <si>
    <t>KM ERAF 2021.-2027.</t>
  </si>
  <si>
    <t>VM ERAF 2021.-2027.</t>
  </si>
  <si>
    <t>MK ERAF 2021.-2027.</t>
  </si>
  <si>
    <t>TM ERAF 2021.-2027.</t>
  </si>
  <si>
    <t>LM ERAF 2021.-2027.</t>
  </si>
  <si>
    <t>FM ERAF 2021.-2027.</t>
  </si>
  <si>
    <t>ZM ERAF 2021.-2027.</t>
  </si>
  <si>
    <t>KEM ERAF 2021.-2027.</t>
  </si>
  <si>
    <t>TPF 2021.-2027.izdevumi kopā</t>
  </si>
  <si>
    <t>IZM TPF 2021.-2027.</t>
  </si>
  <si>
    <t>VARAM TPF 2021.-2027.</t>
  </si>
  <si>
    <t>IeM TPF 2021.-2027.</t>
  </si>
  <si>
    <t>KF 2021.-2027.izdevumi kopā</t>
  </si>
  <si>
    <t>SM KF 2021.-2027.</t>
  </si>
  <si>
    <t>2021.2027. budžeta izdevumi (atmaksas) valsts budžeta nefinansētu iestāžu/uzņēmumu/organizāciju īstenotajiem projektiem</t>
  </si>
  <si>
    <t>FM KF 2021.-2027.</t>
  </si>
  <si>
    <t>FM TPF 2021.-2027.</t>
  </si>
  <si>
    <t>Tehniskā palīdzība 2021.-2027.</t>
  </si>
  <si>
    <t>Tehniskā palīdzība 2021.-2027. kopā</t>
  </si>
  <si>
    <t>FM TP ERAF, ESF+,KF, TPF</t>
  </si>
  <si>
    <t>VARAM TP ERAF, ESF+,KF, TPF</t>
  </si>
  <si>
    <t>LM TP ERAF, ESF+,KF, TPF</t>
  </si>
  <si>
    <t>EM TP ERAF, ESF+,KF, TPF</t>
  </si>
  <si>
    <t>IZM TP ERAF, ESF+,KF, TPF</t>
  </si>
  <si>
    <t>VM TP ERAF, ESF+,KF, TPF</t>
  </si>
  <si>
    <t>SM TP ERAF, ESF+,KF, TPF</t>
  </si>
  <si>
    <t>TM TP ERAF, ESF+,KF, TPF</t>
  </si>
  <si>
    <t>MK TP ERAF, ESF+,KF, TPF</t>
  </si>
  <si>
    <t>KM TP ERAF, ESF+,KF, TPF</t>
  </si>
  <si>
    <t>IeM TP ERAF, ESF+,KF, TPF</t>
  </si>
  <si>
    <t>KEM TP ERAF, ESF+,KF, TPF</t>
  </si>
  <si>
    <t>2021-2027 ERAF, ESF+, KF, TPF izdevumi kopā</t>
  </si>
  <si>
    <r>
      <t xml:space="preserve">2021.-2027.gada plānošanas perioda ES struktūrfondu un Kohēzijas fonda  izdevumu plāna izpilde ministriju dalījumā, </t>
    </r>
    <r>
      <rPr>
        <b/>
        <i/>
        <sz val="16"/>
        <color theme="1"/>
        <rFont val="Calibri"/>
        <family val="2"/>
        <charset val="186"/>
        <scheme val="minor"/>
      </rPr>
      <t>euro</t>
    </r>
  </si>
  <si>
    <t>Ministrija</t>
  </si>
  <si>
    <t>Gada plāns
(01.01.2025.-31.12.2025.)</t>
  </si>
  <si>
    <t>FM 2021.-2027.</t>
  </si>
  <si>
    <t>IZM 2021.-2027.</t>
  </si>
  <si>
    <t>LM 2021.-2027.</t>
  </si>
  <si>
    <t>IeM 2021.-2027.</t>
  </si>
  <si>
    <t>EM 2021.-2027.</t>
  </si>
  <si>
    <t>SM 2021.-2027.</t>
  </si>
  <si>
    <t>VM 2021.-2027.</t>
  </si>
  <si>
    <t>VARAM 2021.-2027.</t>
  </si>
  <si>
    <t>MK 2021.-2027.</t>
  </si>
  <si>
    <t>SIF 2021.-2027.</t>
  </si>
  <si>
    <t>KM 2021.-2027.</t>
  </si>
  <si>
    <t>TM 2021.-2027.</t>
  </si>
  <si>
    <t>ZM 2021.-2027.</t>
  </si>
  <si>
    <t>KEM 2021.-2027.</t>
  </si>
  <si>
    <t>Valsts kontrole 2021.-2027.</t>
  </si>
  <si>
    <t>-</t>
  </si>
  <si>
    <t>Prokuratūra 2021.-2027.</t>
  </si>
  <si>
    <t>AiM 2021.-2027.</t>
  </si>
  <si>
    <t>ĀM 2021.-2027.</t>
  </si>
  <si>
    <t>kopā</t>
  </si>
  <si>
    <t>*Atbilstoši likumam "Par valsts budžetu 2026. gadam un budžeta ietvaru 2026., 2027. un 2028. gadam"</t>
  </si>
  <si>
    <t>** 80.00.00. budžeta programmas "Nesadalītais finansējums Eiropas Savienības politiku instrumentu un pārējās ārvalstu finanšu palīdzības līdzfinansēto projektu un pasākumu īstenošanai"</t>
  </si>
  <si>
    <r>
      <t xml:space="preserve">EEZ/Norvēģijas finanšu instrumentu finansēto programmu valsts budžeta izdevumu plāna izpilde 2026.gadā, </t>
    </r>
    <r>
      <rPr>
        <b/>
        <i/>
        <sz val="14"/>
        <rFont val="Calibri"/>
        <family val="2"/>
        <charset val="186"/>
        <scheme val="minor"/>
      </rPr>
      <t>euro</t>
    </r>
  </si>
  <si>
    <t>5=4/3</t>
  </si>
  <si>
    <t>6=3-4</t>
  </si>
  <si>
    <t>KOPĀ:</t>
  </si>
  <si>
    <t>FM (TP, DSF)</t>
  </si>
  <si>
    <t>VARAM</t>
  </si>
  <si>
    <t>EM (LIAA)</t>
  </si>
  <si>
    <t>TM</t>
  </si>
  <si>
    <t>KM*</t>
  </si>
  <si>
    <t>IEM*</t>
  </si>
  <si>
    <t>Saīsinājumi:</t>
  </si>
  <si>
    <t>TP - Tehniskā palīdzība</t>
  </si>
  <si>
    <t>DSF - Divpusējās sadarbības fonds</t>
  </si>
  <si>
    <t>* VARAM programmas " Vietējā attīstība un noturība" DSF aktvitiašu īstenošanai.</t>
  </si>
  <si>
    <r>
      <t xml:space="preserve">Šveices ieguldījuma finansēto programmu valsts budžeta izdevumu plāna izpilde 2026.gadā, </t>
    </r>
    <r>
      <rPr>
        <b/>
        <i/>
        <sz val="14"/>
        <rFont val="Calibri"/>
        <family val="2"/>
        <charset val="186"/>
        <scheme val="minor"/>
      </rPr>
      <t>euro</t>
    </r>
  </si>
  <si>
    <t>FM (TP)</t>
  </si>
  <si>
    <t>KEM</t>
  </si>
  <si>
    <t>IZM</t>
  </si>
  <si>
    <t>VM</t>
  </si>
  <si>
    <t>21-27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</si>
  <si>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</si>
  <si>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</si>
  <si>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</si>
  <si>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</si>
  <si>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</si>
  <si>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</si>
  <si>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</si>
  <si>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</si>
  <si>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</si>
  <si>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</si>
  <si>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</si>
  <si>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</si>
  <si>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r>
      <t xml:space="preserve">Budžeta izpilde, kumulatīvi, milj. </t>
    </r>
    <r>
      <rPr>
        <i/>
        <sz val="11"/>
        <color theme="1"/>
        <rFont val="Calibri"/>
        <family val="2"/>
        <charset val="186"/>
        <scheme val="minor"/>
      </rPr>
      <t>euro</t>
    </r>
  </si>
  <si>
    <t>Ikmēneša budžeta izdevumi</t>
  </si>
  <si>
    <t>Budžeta likums 2026. gadam</t>
  </si>
  <si>
    <t>Izpilde (01.01.2026.-31.07.2026.)</t>
  </si>
  <si>
    <t>Sagatavots 14.08.2026.</t>
  </si>
  <si>
    <t>Sagatavots 13.08.2026.</t>
  </si>
  <si>
    <t>KEM ESF+ 2021.-2027.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</si>
</sst>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_-* #,##0_-;\-* #,##0_-;_-* &quot;-&quot;??_-;_-@_-"/>
    <numFmt numFmtId="168" formatCode="#,##0,,"/>
    <numFmt numFmtId="169" formatCode="_-* #,##0.0_-;\-* #,##0.0_-;_-* &quot;-&quot;??_-;_-@_-"/>
  </numFmts>
  <fonts count="103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Garamond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sz val="11"/>
      <color indexed="16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sz val="11"/>
      <name val="BaltOptima"/>
      <charset val="186"/>
    </font>
    <font>
      <sz val="10"/>
      <color indexed="12"/>
      <name val="Arial"/>
      <family val="2"/>
      <charset val="186"/>
    </font>
    <font>
      <sz val="12"/>
      <color indexed="8"/>
      <name val="Times New Roman"/>
      <family val="2"/>
      <charset val="186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0"/>
      <name val="Times New Roman"/>
      <family val="2"/>
      <charset val="186"/>
    </font>
    <font>
      <sz val="11"/>
      <color theme="0"/>
      <name val="Calibri"/>
      <family val="2"/>
    </font>
    <font>
      <sz val="10"/>
      <color theme="1"/>
      <name val="Times New Roman"/>
      <family val="2"/>
      <charset val="186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</font>
    <font>
      <b/>
      <sz val="11"/>
      <color theme="0"/>
      <name val="Calibri"/>
      <family val="2"/>
    </font>
    <font>
      <sz val="12"/>
      <color theme="1"/>
      <name val="Times New Roman"/>
      <family val="2"/>
      <charset val="186"/>
    </font>
    <font>
      <i/>
      <sz val="10"/>
      <color rgb="FF7F7F7F"/>
      <name val="Arial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3F3F76"/>
      <name val="Times New Roman"/>
      <family val="2"/>
      <charset val="186"/>
    </font>
    <font>
      <sz val="11"/>
      <color rgb="FFFA7D00"/>
      <name val="Calibri"/>
      <family val="2"/>
    </font>
    <font>
      <sz val="12"/>
      <color rgb="FF9C6500"/>
      <name val="Times New Roman"/>
      <family val="2"/>
      <charset val="186"/>
    </font>
    <font>
      <sz val="11"/>
      <color rgb="FF9C6500"/>
      <name val="Calibri"/>
      <family val="2"/>
    </font>
    <font>
      <sz val="10"/>
      <color theme="1"/>
      <name val="Arial"/>
      <family val="2"/>
      <charset val="186"/>
    </font>
    <font>
      <b/>
      <sz val="12"/>
      <color rgb="FF3F3F3F"/>
      <name val="Times New Roman"/>
      <family val="2"/>
      <charset val="186"/>
    </font>
    <font>
      <b/>
      <sz val="11"/>
      <color rgb="FF3F3F3F"/>
      <name val="Calibri"/>
      <family val="2"/>
    </font>
    <font>
      <b/>
      <sz val="18"/>
      <color theme="3"/>
      <name val="Cambria"/>
      <family val="2"/>
      <charset val="186"/>
      <scheme val="major"/>
    </font>
    <font>
      <b/>
      <sz val="18"/>
      <color theme="3"/>
      <name val="Cambria"/>
      <family val="2"/>
      <scheme val="major"/>
    </font>
    <font>
      <b/>
      <sz val="12"/>
      <color theme="1"/>
      <name val="Times New Roman"/>
      <family val="2"/>
      <charset val="186"/>
    </font>
    <font>
      <b/>
      <sz val="11"/>
      <color theme="1"/>
      <name val="Calibri"/>
      <family val="2"/>
    </font>
    <font>
      <sz val="12"/>
      <color rgb="FFFF0000"/>
      <name val="Times New Roman"/>
      <family val="2"/>
      <charset val="186"/>
    </font>
    <font>
      <sz val="11"/>
      <color rgb="FFFF0000"/>
      <name val="Calibri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i/>
      <sz val="14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i/>
      <sz val="16"/>
      <color theme="1"/>
      <name val="Calibri"/>
      <family val="2"/>
      <charset val="186"/>
      <scheme val="minor"/>
    </font>
    <font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186"/>
      <scheme val="minor"/>
    </font>
    <font>
      <u/>
      <sz val="9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i/>
      <sz val="16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sz val="15"/>
      <color theme="1"/>
      <name val="Calibri"/>
      <family val="2"/>
      <charset val="186"/>
      <scheme val="minor"/>
    </font>
    <font>
      <b/>
      <i/>
      <sz val="15"/>
      <color theme="1"/>
      <name val="Calibri"/>
      <family val="2"/>
      <charset val="186"/>
      <scheme val="minor"/>
    </font>
    <font>
      <b/>
      <i/>
      <sz val="15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12"/>
      <name val="Calibri"/>
      <scheme val="minor"/>
    </font>
  </fonts>
  <fills count="94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/>
        <bgColor indexed="23"/>
      </patternFill>
    </fill>
    <fill>
      <patternFill patternType="solid">
        <fgColor theme="8"/>
      </patternFill>
    </fill>
    <fill>
      <patternFill patternType="solid">
        <fgColor theme="8"/>
        <bgColor indexed="49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indexed="9"/>
      </patternFill>
    </fill>
    <fill>
      <patternFill patternType="solid">
        <fgColor rgb="FFA5A5A5"/>
        <bgColor indexed="55"/>
      </patternFill>
    </fill>
    <fill>
      <patternFill patternType="solid">
        <fgColor rgb="FFFFCC99"/>
      </patternFill>
    </fill>
    <fill>
      <patternFill patternType="solid">
        <fgColor rgb="FFFFCC99"/>
        <bgColor indexed="47"/>
      </patternFill>
    </fill>
    <fill>
      <patternFill patternType="solid">
        <fgColor rgb="FFFFEB9C"/>
      </patternFill>
    </fill>
    <fill>
      <patternFill patternType="solid">
        <fgColor rgb="FFFFEB9C"/>
        <bgColor indexed="47"/>
      </patternFill>
    </fill>
    <fill>
      <patternFill patternType="solid">
        <fgColor rgb="FFFFFFCC"/>
      </patternFill>
    </fill>
    <fill>
      <patternFill patternType="solid">
        <fgColor rgb="FFFFFFCC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74">
    <xf numFmtId="0" fontId="0" fillId="0" borderId="0"/>
    <xf numFmtId="0" fontId="2" fillId="2" borderId="0" applyNumberFormat="0" applyBorder="0" applyAlignment="0" applyProtection="0"/>
    <xf numFmtId="0" fontId="45" fillId="53" borderId="0" applyNumberFormat="0" applyBorder="0" applyAlignment="0" applyProtection="0"/>
    <xf numFmtId="0" fontId="2" fillId="4" borderId="0" applyNumberFormat="0" applyBorder="0" applyAlignment="0" applyProtection="0"/>
    <xf numFmtId="0" fontId="45" fillId="54" borderId="0" applyNumberFormat="0" applyBorder="0" applyAlignment="0" applyProtection="0"/>
    <xf numFmtId="0" fontId="2" fillId="5" borderId="0" applyNumberFormat="0" applyBorder="0" applyAlignment="0" applyProtection="0"/>
    <xf numFmtId="0" fontId="45" fillId="55" borderId="0" applyNumberFormat="0" applyBorder="0" applyAlignment="0" applyProtection="0"/>
    <xf numFmtId="0" fontId="2" fillId="6" borderId="0" applyNumberFormat="0" applyBorder="0" applyAlignment="0" applyProtection="0"/>
    <xf numFmtId="0" fontId="45" fillId="56" borderId="0" applyNumberFormat="0" applyBorder="0" applyAlignment="0" applyProtection="0"/>
    <xf numFmtId="0" fontId="2" fillId="7" borderId="0" applyNumberFormat="0" applyBorder="0" applyAlignment="0" applyProtection="0"/>
    <xf numFmtId="0" fontId="45" fillId="57" borderId="0" applyNumberFormat="0" applyBorder="0" applyAlignment="0" applyProtection="0"/>
    <xf numFmtId="0" fontId="2" fillId="3" borderId="0" applyNumberFormat="0" applyBorder="0" applyAlignment="0" applyProtection="0"/>
    <xf numFmtId="0" fontId="45" fillId="58" borderId="0" applyNumberFormat="0" applyBorder="0" applyAlignment="0" applyProtection="0"/>
    <xf numFmtId="0" fontId="2" fillId="9" borderId="0" applyNumberFormat="0" applyBorder="0" applyAlignment="0" applyProtection="0"/>
    <xf numFmtId="0" fontId="45" fillId="59" borderId="0" applyNumberFormat="0" applyBorder="0" applyAlignment="0" applyProtection="0"/>
    <xf numFmtId="0" fontId="2" fillId="4" borderId="0" applyNumberFormat="0" applyBorder="0" applyAlignment="0" applyProtection="0"/>
    <xf numFmtId="0" fontId="45" fillId="60" borderId="0" applyNumberFormat="0" applyBorder="0" applyAlignment="0" applyProtection="0"/>
    <xf numFmtId="0" fontId="2" fillId="11" borderId="0" applyNumberFormat="0" applyBorder="0" applyAlignment="0" applyProtection="0"/>
    <xf numFmtId="0" fontId="45" fillId="61" borderId="0" applyNumberFormat="0" applyBorder="0" applyAlignment="0" applyProtection="0"/>
    <xf numFmtId="0" fontId="2" fillId="12" borderId="0" applyNumberFormat="0" applyBorder="0" applyAlignment="0" applyProtection="0"/>
    <xf numFmtId="0" fontId="45" fillId="62" borderId="0" applyNumberFormat="0" applyBorder="0" applyAlignment="0" applyProtection="0"/>
    <xf numFmtId="0" fontId="2" fillId="9" borderId="0" applyNumberFormat="0" applyBorder="0" applyAlignment="0" applyProtection="0"/>
    <xf numFmtId="0" fontId="45" fillId="63" borderId="0" applyNumberFormat="0" applyBorder="0" applyAlignment="0" applyProtection="0"/>
    <xf numFmtId="0" fontId="2" fillId="8" borderId="0" applyNumberFormat="0" applyBorder="0" applyAlignment="0" applyProtection="0"/>
    <xf numFmtId="0" fontId="45" fillId="64" borderId="0" applyNumberFormat="0" applyBorder="0" applyAlignment="0" applyProtection="0"/>
    <xf numFmtId="0" fontId="3" fillId="9" borderId="0" applyNumberFormat="0" applyBorder="0" applyAlignment="0" applyProtection="0"/>
    <xf numFmtId="0" fontId="46" fillId="65" borderId="0" applyNumberFormat="0" applyBorder="0" applyAlignment="0" applyProtection="0"/>
    <xf numFmtId="0" fontId="3" fillId="4" borderId="0" applyNumberFormat="0" applyBorder="0" applyAlignment="0" applyProtection="0"/>
    <xf numFmtId="0" fontId="46" fillId="66" borderId="0" applyNumberFormat="0" applyBorder="0" applyAlignment="0" applyProtection="0"/>
    <xf numFmtId="0" fontId="3" fillId="11" borderId="0" applyNumberFormat="0" applyBorder="0" applyAlignment="0" applyProtection="0"/>
    <xf numFmtId="0" fontId="46" fillId="67" borderId="0" applyNumberFormat="0" applyBorder="0" applyAlignment="0" applyProtection="0"/>
    <xf numFmtId="0" fontId="3" fillId="12" borderId="0" applyNumberFormat="0" applyBorder="0" applyAlignment="0" applyProtection="0"/>
    <xf numFmtId="0" fontId="46" fillId="68" borderId="0" applyNumberFormat="0" applyBorder="0" applyAlignment="0" applyProtection="0"/>
    <xf numFmtId="0" fontId="3" fillId="9" borderId="0" applyNumberFormat="0" applyBorder="0" applyAlignment="0" applyProtection="0"/>
    <xf numFmtId="0" fontId="46" fillId="69" borderId="0" applyNumberFormat="0" applyBorder="0" applyAlignment="0" applyProtection="0"/>
    <xf numFmtId="0" fontId="3" fillId="8" borderId="0" applyNumberFormat="0" applyBorder="0" applyAlignment="0" applyProtection="0"/>
    <xf numFmtId="0" fontId="46" fillId="7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47" fillId="71" borderId="0" applyNumberFormat="0" applyBorder="0" applyAlignment="0" applyProtection="0"/>
    <xf numFmtId="0" fontId="48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47" fillId="72" borderId="0" applyNumberFormat="0" applyBorder="0" applyAlignment="0" applyProtection="0"/>
    <xf numFmtId="0" fontId="48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47" fillId="73" borderId="0" applyNumberFormat="0" applyBorder="0" applyAlignment="0" applyProtection="0"/>
    <xf numFmtId="0" fontId="48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47" fillId="74" borderId="0" applyNumberFormat="0" applyBorder="0" applyAlignment="0" applyProtection="0"/>
    <xf numFmtId="0" fontId="48" fillId="7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7" fillId="76" borderId="0" applyNumberFormat="0" applyBorder="0" applyAlignment="0" applyProtection="0"/>
    <xf numFmtId="0" fontId="48" fillId="7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7" fillId="78" borderId="0" applyNumberFormat="0" applyBorder="0" applyAlignment="0" applyProtection="0"/>
    <xf numFmtId="0" fontId="48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4" fontId="49" fillId="79" borderId="1"/>
    <xf numFmtId="4" fontId="49" fillId="33" borderId="1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50" fillId="80" borderId="24" applyNumberFormat="0" applyAlignment="0" applyProtection="0"/>
    <xf numFmtId="0" fontId="51" fillId="81" borderId="24" applyNumberFormat="0" applyAlignment="0" applyProtection="0"/>
    <xf numFmtId="0" fontId="25" fillId="22" borderId="2" applyNumberFormat="0" applyAlignment="0" applyProtection="0"/>
    <xf numFmtId="0" fontId="52" fillId="82" borderId="25" applyNumberFormat="0" applyAlignment="0" applyProtection="0"/>
    <xf numFmtId="43" fontId="4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65" fontId="12" fillId="0" borderId="0" applyBorder="0" applyAlignment="0" applyProtection="0"/>
    <xf numFmtId="0" fontId="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55" fillId="37" borderId="0" applyNumberFormat="0" applyBorder="0" applyAlignment="0" applyProtection="0"/>
    <xf numFmtId="0" fontId="27" fillId="0" borderId="3" applyNumberFormat="0" applyFill="0" applyAlignment="0" applyProtection="0"/>
    <xf numFmtId="0" fontId="56" fillId="0" borderId="3" applyNumberFormat="0" applyFill="0" applyAlignment="0" applyProtection="0"/>
    <xf numFmtId="0" fontId="28" fillId="0" borderId="4" applyNumberFormat="0" applyFill="0" applyAlignment="0" applyProtection="0"/>
    <xf numFmtId="0" fontId="57" fillId="0" borderId="4" applyNumberFormat="0" applyFill="0" applyAlignment="0" applyProtection="0"/>
    <xf numFmtId="0" fontId="29" fillId="0" borderId="5" applyNumberFormat="0" applyFill="0" applyAlignment="0" applyProtection="0"/>
    <xf numFmtId="0" fontId="58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83" borderId="24" applyNumberFormat="0" applyAlignment="0" applyProtection="0"/>
    <xf numFmtId="0" fontId="34" fillId="84" borderId="24" applyNumberFormat="0" applyAlignment="0" applyProtection="0"/>
    <xf numFmtId="166" fontId="12" fillId="38" borderId="0"/>
    <xf numFmtId="0" fontId="30" fillId="0" borderId="6" applyNumberFormat="0" applyFill="0" applyAlignment="0" applyProtection="0"/>
    <xf numFmtId="0" fontId="60" fillId="0" borderId="26" applyNumberFormat="0" applyFill="0" applyAlignment="0" applyProtection="0"/>
    <xf numFmtId="0" fontId="61" fillId="85" borderId="0" applyNumberFormat="0" applyBorder="0" applyAlignment="0" applyProtection="0"/>
    <xf numFmtId="0" fontId="62" fillId="86" borderId="0" applyNumberFormat="0" applyBorder="0" applyAlignment="0" applyProtection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42" fillId="0" borderId="0"/>
    <xf numFmtId="0" fontId="4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53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32" fillId="0" borderId="0"/>
    <xf numFmtId="0" fontId="44" fillId="0" borderId="0"/>
    <xf numFmtId="0" fontId="13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30" borderId="7" applyNumberFormat="0" applyFont="0" applyAlignment="0" applyProtection="0"/>
    <xf numFmtId="0" fontId="33" fillId="87" borderId="27" applyNumberFormat="0" applyFont="0" applyAlignment="0" applyProtection="0"/>
    <xf numFmtId="0" fontId="6" fillId="88" borderId="27" applyNumberFormat="0" applyFont="0" applyAlignment="0" applyProtection="0"/>
    <xf numFmtId="0" fontId="33" fillId="87" borderId="27" applyNumberFormat="0" applyFont="0" applyAlignment="0" applyProtection="0"/>
    <xf numFmtId="0" fontId="64" fillId="80" borderId="28" applyNumberFormat="0" applyAlignment="0" applyProtection="0"/>
    <xf numFmtId="0" fontId="65" fillId="81" borderId="28" applyNumberFormat="0" applyAlignment="0" applyProtection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" fillId="40" borderId="0" applyBorder="0" applyProtection="0"/>
    <xf numFmtId="4" fontId="14" fillId="39" borderId="8" applyNumberFormat="0" applyProtection="0">
      <alignment vertical="center"/>
    </xf>
    <xf numFmtId="4" fontId="23" fillId="0" borderId="0" applyNumberFormat="0" applyProtection="0"/>
    <xf numFmtId="4" fontId="39" fillId="41" borderId="1" applyNumberFormat="0" applyProtection="0">
      <alignment vertical="center"/>
    </xf>
    <xf numFmtId="4" fontId="15" fillId="39" borderId="8" applyNumberFormat="0" applyProtection="0">
      <alignment vertical="center"/>
    </xf>
    <xf numFmtId="4" fontId="15" fillId="42" borderId="8" applyNumberFormat="0" applyProtection="0">
      <alignment vertical="center"/>
    </xf>
    <xf numFmtId="4" fontId="14" fillId="39" borderId="8" applyNumberFormat="0" applyProtection="0">
      <alignment horizontal="left" vertical="center" indent="1"/>
    </xf>
    <xf numFmtId="4" fontId="23" fillId="0" borderId="0" applyNumberFormat="0" applyProtection="0">
      <alignment horizontal="left" wrapText="1" indent="1" shrinkToFit="1"/>
    </xf>
    <xf numFmtId="4" fontId="39" fillId="41" borderId="1" applyNumberFormat="0" applyProtection="0">
      <alignment horizontal="left" vertical="center" indent="1"/>
    </xf>
    <xf numFmtId="0" fontId="14" fillId="39" borderId="8" applyNumberFormat="0" applyProtection="0">
      <alignment horizontal="left" vertical="top" indent="1"/>
    </xf>
    <xf numFmtId="0" fontId="14" fillId="42" borderId="8" applyNumberFormat="0" applyProtection="0">
      <alignment horizontal="left" vertical="top" indent="1"/>
    </xf>
    <xf numFmtId="4" fontId="14" fillId="0" borderId="0" applyNumberFormat="0" applyProtection="0">
      <alignment horizontal="left" vertical="center" indent="1"/>
    </xf>
    <xf numFmtId="4" fontId="5" fillId="0" borderId="1" applyNumberFormat="0" applyProtection="0">
      <alignment horizontal="left" vertical="center" indent="1"/>
    </xf>
    <xf numFmtId="4" fontId="39" fillId="0" borderId="9" applyNumberFormat="0" applyProtection="0">
      <alignment horizontal="left" vertical="center" wrapText="1" indent="1"/>
    </xf>
    <xf numFmtId="4" fontId="16" fillId="3" borderId="8" applyNumberFormat="0" applyProtection="0">
      <alignment horizontal="right" vertical="center"/>
    </xf>
    <xf numFmtId="4" fontId="16" fillId="4" borderId="8" applyNumberFormat="0" applyProtection="0">
      <alignment horizontal="right" vertical="center"/>
    </xf>
    <xf numFmtId="4" fontId="16" fillId="19" borderId="8" applyNumberFormat="0" applyProtection="0">
      <alignment horizontal="right" vertical="center"/>
    </xf>
    <xf numFmtId="4" fontId="16" fillId="13" borderId="8" applyNumberFormat="0" applyProtection="0">
      <alignment horizontal="right" vertical="center"/>
    </xf>
    <xf numFmtId="4" fontId="16" fillId="14" borderId="8" applyNumberFormat="0" applyProtection="0">
      <alignment horizontal="right" vertical="center"/>
    </xf>
    <xf numFmtId="4" fontId="16" fillId="29" borderId="8" applyNumberFormat="0" applyProtection="0">
      <alignment horizontal="right" vertical="center"/>
    </xf>
    <xf numFmtId="4" fontId="16" fillId="11" borderId="8" applyNumberFormat="0" applyProtection="0">
      <alignment horizontal="right" vertical="center"/>
    </xf>
    <xf numFmtId="4" fontId="16" fillId="43" borderId="8" applyNumberFormat="0" applyProtection="0">
      <alignment horizontal="right" vertical="center"/>
    </xf>
    <xf numFmtId="4" fontId="16" fillId="10" borderId="8" applyNumberFormat="0" applyProtection="0">
      <alignment horizontal="right" vertical="center"/>
    </xf>
    <xf numFmtId="4" fontId="14" fillId="44" borderId="10" applyNumberFormat="0" applyProtection="0">
      <alignment horizontal="left" vertical="center" indent="1"/>
    </xf>
    <xf numFmtId="4" fontId="16" fillId="45" borderId="0" applyNumberFormat="0" applyProtection="0">
      <alignment horizontal="left" vertical="center" indent="1"/>
    </xf>
    <xf numFmtId="4" fontId="40" fillId="0" borderId="9" applyNumberFormat="0" applyProtection="0">
      <alignment horizontal="left" vertical="center" wrapText="1" indent="1"/>
    </xf>
    <xf numFmtId="4" fontId="17" fillId="9" borderId="0" applyNumberFormat="0" applyProtection="0">
      <alignment horizontal="left" vertical="center" indent="1"/>
    </xf>
    <xf numFmtId="4" fontId="17" fillId="46" borderId="0" applyNumberFormat="0" applyProtection="0">
      <alignment horizontal="left" vertical="center" indent="1"/>
    </xf>
    <xf numFmtId="4" fontId="16" fillId="2" borderId="8" applyNumberFormat="0" applyProtection="0">
      <alignment horizontal="right" vertical="center"/>
    </xf>
    <xf numFmtId="4" fontId="13" fillId="45" borderId="0" applyNumberFormat="0" applyProtection="0">
      <alignment horizontal="left" vertical="center" indent="1"/>
    </xf>
    <xf numFmtId="4" fontId="13" fillId="2" borderId="0" applyNumberFormat="0" applyProtection="0">
      <alignment horizontal="left" vertical="center" indent="1"/>
    </xf>
    <xf numFmtId="4" fontId="13" fillId="47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wrapText="1" indent="1" shrinkToFit="1"/>
    </xf>
    <xf numFmtId="0" fontId="7" fillId="0" borderId="0" applyNumberFormat="0" applyProtection="0">
      <alignment horizontal="left" wrapText="1" indent="1" shrinkToFit="1"/>
    </xf>
    <xf numFmtId="0" fontId="38" fillId="0" borderId="9" applyNumberFormat="0" applyProtection="0">
      <alignment horizontal="left" vertical="center" wrapText="1" indent="1"/>
    </xf>
    <xf numFmtId="0" fontId="6" fillId="9" borderId="8" applyNumberFormat="0" applyProtection="0">
      <alignment horizontal="left" vertical="top" indent="1"/>
    </xf>
    <xf numFmtId="0" fontId="6" fillId="46" borderId="8" applyNumberFormat="0" applyProtection="0">
      <alignment horizontal="left" vertical="top" indent="1"/>
    </xf>
    <xf numFmtId="0" fontId="7" fillId="0" borderId="0" applyNumberFormat="0" applyProtection="0">
      <alignment horizontal="left" vertical="center" wrapText="1" indent="1" shrinkToFit="1"/>
    </xf>
    <xf numFmtId="0" fontId="7" fillId="0" borderId="0" applyNumberFormat="0" applyProtection="0">
      <alignment horizontal="left" wrapText="1" indent="1" shrinkToFit="1"/>
    </xf>
    <xf numFmtId="0" fontId="38" fillId="0" borderId="1" applyNumberFormat="0" applyProtection="0">
      <alignment horizontal="left" vertical="center" indent="1"/>
    </xf>
    <xf numFmtId="0" fontId="6" fillId="2" borderId="8" applyNumberFormat="0" applyProtection="0">
      <alignment horizontal="left" vertical="top" indent="1"/>
    </xf>
    <xf numFmtId="0" fontId="6" fillId="47" borderId="8" applyNumberFormat="0" applyProtection="0">
      <alignment horizontal="left" vertical="top" indent="1"/>
    </xf>
    <xf numFmtId="0" fontId="7" fillId="0" borderId="0" applyNumberFormat="0" applyProtection="0">
      <alignment horizontal="left" vertical="center" wrapText="1" indent="1" shrinkToFit="1"/>
    </xf>
    <xf numFmtId="0" fontId="7" fillId="0" borderId="0" applyNumberFormat="0" applyProtection="0">
      <alignment horizontal="left" wrapText="1" indent="1" shrinkToFit="1"/>
    </xf>
    <xf numFmtId="0" fontId="38" fillId="0" borderId="1" applyNumberFormat="0" applyProtection="0">
      <alignment horizontal="left" vertical="center" indent="1"/>
    </xf>
    <xf numFmtId="0" fontId="6" fillId="7" borderId="8" applyNumberFormat="0" applyProtection="0">
      <alignment horizontal="left" vertical="top" indent="1"/>
    </xf>
    <xf numFmtId="0" fontId="6" fillId="48" borderId="8" applyNumberFormat="0" applyProtection="0">
      <alignment horizontal="left" vertical="top" indent="1"/>
    </xf>
    <xf numFmtId="0" fontId="6" fillId="0" borderId="1" applyNumberFormat="0" applyProtection="0">
      <alignment horizontal="left" vertical="center" indent="1"/>
    </xf>
    <xf numFmtId="0" fontId="7" fillId="0" borderId="0" applyNumberFormat="0" applyProtection="0">
      <alignment horizontal="left" wrapText="1" indent="1" shrinkToFit="1"/>
    </xf>
    <xf numFmtId="0" fontId="38" fillId="0" borderId="1" applyNumberFormat="0" applyProtection="0">
      <alignment horizontal="left" vertical="center" indent="1"/>
    </xf>
    <xf numFmtId="0" fontId="6" fillId="45" borderId="8" applyNumberFormat="0" applyProtection="0">
      <alignment horizontal="left" vertical="top" indent="1"/>
    </xf>
    <xf numFmtId="0" fontId="6" fillId="49" borderId="8" applyNumberFormat="0" applyProtection="0">
      <alignment horizontal="left" vertical="top" indent="1"/>
    </xf>
    <xf numFmtId="0" fontId="6" fillId="6" borderId="1" applyNumberFormat="0">
      <protection locked="0"/>
    </xf>
    <xf numFmtId="0" fontId="6" fillId="41" borderId="1" applyNumberFormat="0">
      <protection locked="0"/>
    </xf>
    <xf numFmtId="0" fontId="35" fillId="9" borderId="11" applyBorder="0"/>
    <xf numFmtId="4" fontId="16" fillId="5" borderId="8" applyNumberFormat="0" applyProtection="0">
      <alignment vertical="center"/>
    </xf>
    <xf numFmtId="4" fontId="16" fillId="38" borderId="8" applyNumberFormat="0" applyProtection="0">
      <alignment vertical="center"/>
    </xf>
    <xf numFmtId="4" fontId="18" fillId="5" borderId="8" applyNumberFormat="0" applyProtection="0">
      <alignment vertical="center"/>
    </xf>
    <xf numFmtId="4" fontId="18" fillId="38" borderId="8" applyNumberFormat="0" applyProtection="0">
      <alignment vertical="center"/>
    </xf>
    <xf numFmtId="4" fontId="16" fillId="5" borderId="8" applyNumberFormat="0" applyProtection="0">
      <alignment horizontal="left" vertical="center" indent="1"/>
    </xf>
    <xf numFmtId="4" fontId="16" fillId="0" borderId="1" applyNumberFormat="0" applyProtection="0">
      <alignment horizontal="left" vertical="center" indent="1"/>
    </xf>
    <xf numFmtId="0" fontId="16" fillId="5" borderId="8" applyNumberFormat="0" applyProtection="0">
      <alignment horizontal="left" vertical="top" indent="1"/>
    </xf>
    <xf numFmtId="0" fontId="16" fillId="38" borderId="8" applyNumberFormat="0" applyProtection="0">
      <alignment horizontal="left" vertical="top" indent="1"/>
    </xf>
    <xf numFmtId="4" fontId="16" fillId="0" borderId="1" applyNumberFormat="0" applyProtection="0">
      <alignment horizontal="right" vertical="center"/>
    </xf>
    <xf numFmtId="4" fontId="5" fillId="0" borderId="0" applyNumberFormat="0" applyProtection="0">
      <alignment horizontal="right"/>
    </xf>
    <xf numFmtId="4" fontId="40" fillId="41" borderId="1" applyNumberFormat="0" applyProtection="0">
      <alignment horizontal="right" vertical="center"/>
    </xf>
    <xf numFmtId="4" fontId="5" fillId="0" borderId="0" applyNumberFormat="0" applyProtection="0">
      <alignment horizontal="right"/>
    </xf>
    <xf numFmtId="4" fontId="18" fillId="45" borderId="8" applyNumberFormat="0" applyProtection="0">
      <alignment horizontal="right" vertical="center"/>
    </xf>
    <xf numFmtId="4" fontId="16" fillId="0" borderId="1" applyNumberFormat="0" applyProtection="0">
      <alignment horizontal="left" wrapText="1" indent="1"/>
    </xf>
    <xf numFmtId="4" fontId="5" fillId="0" borderId="1" applyNumberFormat="0" applyProtection="0">
      <alignment horizontal="left" wrapText="1" indent="1"/>
    </xf>
    <xf numFmtId="4" fontId="5" fillId="0" borderId="0" applyNumberFormat="0" applyProtection="0">
      <alignment horizontal="left" wrapText="1" indent="1"/>
    </xf>
    <xf numFmtId="4" fontId="40" fillId="41" borderId="1" applyNumberFormat="0" applyProtection="0">
      <alignment horizontal="left" vertical="center" indent="1"/>
    </xf>
    <xf numFmtId="4" fontId="5" fillId="0" borderId="0" applyNumberFormat="0" applyProtection="0">
      <alignment horizontal="left" wrapText="1" indent="1" shrinkToFit="1"/>
    </xf>
    <xf numFmtId="0" fontId="16" fillId="2" borderId="8" applyNumberFormat="0" applyProtection="0">
      <alignment horizontal="left" vertical="top" indent="1"/>
    </xf>
    <xf numFmtId="0" fontId="16" fillId="47" borderId="8" applyNumberFormat="0" applyProtection="0">
      <alignment horizontal="left" vertical="top" indent="1"/>
    </xf>
    <xf numFmtId="4" fontId="19" fillId="50" borderId="0" applyNumberFormat="0" applyProtection="0">
      <alignment horizontal="left" vertical="center" indent="1"/>
    </xf>
    <xf numFmtId="0" fontId="36" fillId="51" borderId="1"/>
    <xf numFmtId="4" fontId="20" fillId="45" borderId="8" applyNumberFormat="0" applyProtection="0">
      <alignment horizontal="right" vertical="center"/>
    </xf>
    <xf numFmtId="4" fontId="41" fillId="0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8" fillId="0" borderId="0"/>
    <xf numFmtId="0" fontId="8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9" applyNumberFormat="0" applyFill="0" applyAlignment="0" applyProtection="0"/>
    <xf numFmtId="0" fontId="69" fillId="0" borderId="12" applyNumberFormat="0" applyFill="0" applyAlignment="0" applyProtection="0"/>
    <xf numFmtId="165" fontId="22" fillId="52" borderId="0" applyBorder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" fillId="0" borderId="0"/>
    <xf numFmtId="0" fontId="91" fillId="0" borderId="0"/>
    <xf numFmtId="0" fontId="10" fillId="1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92" fillId="92" borderId="41" applyNumberFormat="0" applyAlignment="0" applyProtection="0"/>
    <xf numFmtId="0" fontId="34" fillId="31" borderId="41" applyNumberFormat="0" applyAlignment="0" applyProtection="0"/>
    <xf numFmtId="0" fontId="93" fillId="31" borderId="0" applyNumberFormat="0" applyBorder="0" applyAlignment="0" applyProtection="0"/>
    <xf numFmtId="0" fontId="94" fillId="92" borderId="42" applyNumberFormat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1" fillId="0" borderId="12" applyNumberFormat="0" applyFill="0" applyAlignment="0" applyProtection="0"/>
    <xf numFmtId="0" fontId="95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27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4" fontId="6" fillId="0" borderId="0"/>
  </cellStyleXfs>
  <cellXfs count="141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3" fontId="79" fillId="89" borderId="31" xfId="147" applyNumberFormat="1" applyFont="1" applyFill="1" applyBorder="1" applyAlignment="1">
      <alignment horizontal="center" vertical="center" wrapText="1"/>
    </xf>
    <xf numFmtId="164" fontId="78" fillId="0" borderId="0" xfId="256" applyNumberFormat="1" applyFont="1"/>
    <xf numFmtId="167" fontId="79" fillId="89" borderId="1" xfId="147" applyNumberFormat="1" applyFont="1" applyFill="1" applyBorder="1" applyAlignment="1">
      <alignment horizontal="center" vertical="center" wrapText="1"/>
    </xf>
    <xf numFmtId="49" fontId="79" fillId="89" borderId="1" xfId="147" applyNumberFormat="1" applyFont="1" applyFill="1" applyBorder="1" applyAlignment="1">
      <alignment horizontal="center" vertical="center" wrapText="1"/>
    </xf>
    <xf numFmtId="3" fontId="79" fillId="89" borderId="31" xfId="147" applyNumberFormat="1" applyFont="1" applyFill="1" applyBorder="1" applyAlignment="1">
      <alignment horizontal="left" vertical="center" wrapText="1"/>
    </xf>
    <xf numFmtId="0" fontId="78" fillId="0" borderId="0" xfId="351" applyFont="1"/>
    <xf numFmtId="3" fontId="81" fillId="0" borderId="0" xfId="351" applyNumberFormat="1" applyFont="1" applyAlignment="1">
      <alignment wrapText="1"/>
    </xf>
    <xf numFmtId="0" fontId="82" fillId="0" borderId="0" xfId="351" applyFont="1" applyAlignment="1">
      <alignment horizontal="right"/>
    </xf>
    <xf numFmtId="0" fontId="79" fillId="89" borderId="32" xfId="351" applyFont="1" applyFill="1" applyBorder="1" applyAlignment="1">
      <alignment horizontal="center" vertical="center" wrapText="1"/>
    </xf>
    <xf numFmtId="0" fontId="79" fillId="89" borderId="33" xfId="351" applyFont="1" applyFill="1" applyBorder="1" applyAlignment="1">
      <alignment horizontal="center" vertical="center" wrapText="1"/>
    </xf>
    <xf numFmtId="0" fontId="79" fillId="89" borderId="34" xfId="351" applyFont="1" applyFill="1" applyBorder="1" applyAlignment="1">
      <alignment horizontal="center" vertical="center" wrapText="1"/>
    </xf>
    <xf numFmtId="0" fontId="83" fillId="89" borderId="17" xfId="351" applyFont="1" applyFill="1" applyBorder="1" applyAlignment="1">
      <alignment horizontal="center" vertical="center"/>
    </xf>
    <xf numFmtId="3" fontId="83" fillId="89" borderId="1" xfId="351" applyNumberFormat="1" applyFont="1" applyFill="1" applyBorder="1" applyAlignment="1">
      <alignment horizontal="center" vertical="center"/>
    </xf>
    <xf numFmtId="0" fontId="79" fillId="89" borderId="1" xfId="351" applyFont="1" applyFill="1" applyBorder="1" applyAlignment="1">
      <alignment horizontal="center" vertical="center" wrapText="1"/>
    </xf>
    <xf numFmtId="0" fontId="79" fillId="89" borderId="35" xfId="351" applyFont="1" applyFill="1" applyBorder="1" applyAlignment="1">
      <alignment horizontal="center" vertical="center" wrapText="1"/>
    </xf>
    <xf numFmtId="3" fontId="78" fillId="0" borderId="0" xfId="351" applyNumberFormat="1" applyFont="1"/>
    <xf numFmtId="164" fontId="78" fillId="0" borderId="0" xfId="351" applyNumberFormat="1" applyFont="1"/>
    <xf numFmtId="10" fontId="78" fillId="0" borderId="1" xfId="256" applyNumberFormat="1" applyFont="1" applyFill="1" applyBorder="1" applyAlignment="1">
      <alignment horizontal="center" vertical="center" wrapText="1"/>
    </xf>
    <xf numFmtId="10" fontId="79" fillId="89" borderId="1" xfId="256" applyNumberFormat="1" applyFont="1" applyFill="1" applyBorder="1" applyAlignment="1">
      <alignment horizontal="center" vertical="center" wrapText="1"/>
    </xf>
    <xf numFmtId="10" fontId="78" fillId="0" borderId="20" xfId="256" applyNumberFormat="1" applyFont="1" applyFill="1" applyBorder="1" applyAlignment="1">
      <alignment horizontal="center" vertical="center" wrapText="1"/>
    </xf>
    <xf numFmtId="10" fontId="79" fillId="90" borderId="1" xfId="256" applyNumberFormat="1" applyFont="1" applyFill="1" applyBorder="1" applyAlignment="1">
      <alignment horizontal="center" vertical="center" wrapText="1"/>
    </xf>
    <xf numFmtId="10" fontId="79" fillId="89" borderId="31" xfId="256" applyNumberFormat="1" applyFont="1" applyFill="1" applyBorder="1" applyAlignment="1">
      <alignment horizontal="center" vertical="center" wrapText="1"/>
    </xf>
    <xf numFmtId="0" fontId="84" fillId="0" borderId="0" xfId="351" applyFont="1" applyAlignment="1">
      <alignment wrapText="1"/>
    </xf>
    <xf numFmtId="0" fontId="84" fillId="0" borderId="0" xfId="351" applyFont="1"/>
    <xf numFmtId="0" fontId="90" fillId="91" borderId="0" xfId="351" applyFont="1" applyFill="1"/>
    <xf numFmtId="0" fontId="89" fillId="91" borderId="0" xfId="351" applyFont="1" applyFill="1"/>
    <xf numFmtId="10" fontId="0" fillId="0" borderId="0" xfId="256" applyNumberFormat="1" applyFont="1"/>
    <xf numFmtId="0" fontId="78" fillId="0" borderId="0" xfId="256" applyNumberFormat="1" applyFont="1" applyBorder="1"/>
    <xf numFmtId="0" fontId="78" fillId="0" borderId="0" xfId="256" applyNumberFormat="1" applyFont="1" applyFill="1"/>
    <xf numFmtId="9" fontId="0" fillId="0" borderId="0" xfId="256" applyFont="1"/>
    <xf numFmtId="0" fontId="75" fillId="0" borderId="0" xfId="351" applyFont="1" applyAlignment="1">
      <alignment horizontal="center" vertical="center" wrapText="1"/>
    </xf>
    <xf numFmtId="0" fontId="0" fillId="93" borderId="0" xfId="0" applyFill="1"/>
    <xf numFmtId="3" fontId="0" fillId="93" borderId="0" xfId="0" applyNumberFormat="1" applyFill="1"/>
    <xf numFmtId="164" fontId="72" fillId="93" borderId="0" xfId="256" applyNumberFormat="1" applyFont="1" applyFill="1"/>
    <xf numFmtId="43" fontId="72" fillId="93" borderId="0" xfId="147" applyFont="1" applyFill="1"/>
    <xf numFmtId="167" fontId="72" fillId="93" borderId="0" xfId="147" applyNumberFormat="1" applyFont="1" applyFill="1"/>
    <xf numFmtId="10" fontId="78" fillId="0" borderId="45" xfId="256" applyNumberFormat="1" applyFont="1" applyFill="1" applyBorder="1" applyAlignment="1">
      <alignment horizontal="center" vertical="center" wrapText="1"/>
    </xf>
    <xf numFmtId="0" fontId="1" fillId="0" borderId="0" xfId="351"/>
    <xf numFmtId="0" fontId="1" fillId="93" borderId="0" xfId="351" applyFill="1"/>
    <xf numFmtId="168" fontId="98" fillId="0" borderId="44" xfId="351" applyNumberFormat="1" applyFont="1" applyBorder="1" applyAlignment="1">
      <alignment horizontal="center" vertical="center" wrapText="1"/>
    </xf>
    <xf numFmtId="0" fontId="73" fillId="93" borderId="0" xfId="351" applyFont="1" applyFill="1"/>
    <xf numFmtId="0" fontId="74" fillId="93" borderId="0" xfId="351" applyFont="1" applyFill="1"/>
    <xf numFmtId="0" fontId="72" fillId="93" borderId="0" xfId="351" applyFont="1" applyFill="1"/>
    <xf numFmtId="0" fontId="79" fillId="89" borderId="17" xfId="351" applyFont="1" applyFill="1" applyBorder="1" applyAlignment="1">
      <alignment horizontal="left" vertical="center" wrapText="1"/>
    </xf>
    <xf numFmtId="3" fontId="79" fillId="89" borderId="1" xfId="351" applyNumberFormat="1" applyFont="1" applyFill="1" applyBorder="1" applyAlignment="1">
      <alignment horizontal="center" vertical="center" wrapText="1"/>
    </xf>
    <xf numFmtId="0" fontId="78" fillId="0" borderId="17" xfId="351" applyFont="1" applyBorder="1" applyAlignment="1">
      <alignment vertical="center" wrapText="1"/>
    </xf>
    <xf numFmtId="3" fontId="77" fillId="0" borderId="1" xfId="351" applyNumberFormat="1" applyFont="1" applyBorder="1" applyAlignment="1">
      <alignment horizontal="center" vertical="center" wrapText="1"/>
    </xf>
    <xf numFmtId="3" fontId="78" fillId="0" borderId="1" xfId="351" applyNumberFormat="1" applyFont="1" applyBorder="1" applyAlignment="1">
      <alignment horizontal="center" vertical="center"/>
    </xf>
    <xf numFmtId="0" fontId="78" fillId="0" borderId="46" xfId="351" applyFont="1" applyBorder="1" applyAlignment="1">
      <alignment vertical="center" wrapText="1"/>
    </xf>
    <xf numFmtId="0" fontId="78" fillId="0" borderId="23" xfId="351" applyFont="1" applyBorder="1" applyAlignment="1">
      <alignment vertical="center" wrapText="1"/>
    </xf>
    <xf numFmtId="0" fontId="78" fillId="0" borderId="14" xfId="351" applyFont="1" applyBorder="1" applyAlignment="1">
      <alignment vertical="center" wrapText="1"/>
    </xf>
    <xf numFmtId="0" fontId="78" fillId="0" borderId="15" xfId="351" applyFont="1" applyBorder="1" applyAlignment="1">
      <alignment vertical="center" wrapText="1"/>
    </xf>
    <xf numFmtId="3" fontId="77" fillId="0" borderId="15" xfId="351" applyNumberFormat="1" applyFont="1" applyBorder="1" applyAlignment="1">
      <alignment horizontal="center" vertical="center" wrapText="1"/>
    </xf>
    <xf numFmtId="3" fontId="77" fillId="0" borderId="44" xfId="351" applyNumberFormat="1" applyFont="1" applyBorder="1" applyAlignment="1">
      <alignment horizontal="center" vertical="center" wrapText="1"/>
    </xf>
    <xf numFmtId="0" fontId="78" fillId="0" borderId="1" xfId="351" applyFont="1" applyBorder="1" applyAlignment="1">
      <alignment horizontal="left" vertical="center" wrapText="1"/>
    </xf>
    <xf numFmtId="0" fontId="79" fillId="0" borderId="1" xfId="351" applyFont="1" applyBorder="1" applyAlignment="1">
      <alignment horizontal="left" vertical="center" wrapText="1"/>
    </xf>
    <xf numFmtId="3" fontId="79" fillId="0" borderId="1" xfId="351" applyNumberFormat="1" applyFont="1" applyBorder="1" applyAlignment="1">
      <alignment horizontal="center" vertical="center" wrapText="1"/>
    </xf>
    <xf numFmtId="10" fontId="79" fillId="0" borderId="1" xfId="256" applyNumberFormat="1" applyFont="1" applyFill="1" applyBorder="1" applyAlignment="1">
      <alignment horizontal="center" vertical="center" wrapText="1"/>
    </xf>
    <xf numFmtId="167" fontId="72" fillId="93" borderId="0" xfId="351" applyNumberFormat="1" applyFont="1" applyFill="1"/>
    <xf numFmtId="0" fontId="79" fillId="90" borderId="17" xfId="351" applyFont="1" applyFill="1" applyBorder="1" applyAlignment="1">
      <alignment horizontal="left" vertical="center" wrapText="1"/>
    </xf>
    <xf numFmtId="3" fontId="79" fillId="90" borderId="1" xfId="351" applyNumberFormat="1" applyFont="1" applyFill="1" applyBorder="1" applyAlignment="1">
      <alignment horizontal="center" vertical="center" wrapText="1"/>
    </xf>
    <xf numFmtId="0" fontId="78" fillId="0" borderId="19" xfId="351" applyFont="1" applyBorder="1" applyAlignment="1">
      <alignment wrapText="1"/>
    </xf>
    <xf numFmtId="3" fontId="78" fillId="0" borderId="20" xfId="351" applyNumberFormat="1" applyFont="1" applyBorder="1" applyAlignment="1">
      <alignment horizontal="center" vertical="center" wrapText="1"/>
    </xf>
    <xf numFmtId="3" fontId="78" fillId="0" borderId="20" xfId="351" applyNumberFormat="1" applyFont="1" applyBorder="1" applyAlignment="1">
      <alignment horizontal="center" vertical="center"/>
    </xf>
    <xf numFmtId="4" fontId="1" fillId="93" borderId="0" xfId="351" applyNumberFormat="1" applyFill="1"/>
    <xf numFmtId="0" fontId="79" fillId="90" borderId="36" xfId="351" applyFont="1" applyFill="1" applyBorder="1" applyAlignment="1">
      <alignment horizontal="left" vertical="center" wrapText="1"/>
    </xf>
    <xf numFmtId="3" fontId="79" fillId="90" borderId="13" xfId="351" applyNumberFormat="1" applyFont="1" applyFill="1" applyBorder="1" applyAlignment="1">
      <alignment horizontal="center" vertical="center" wrapText="1"/>
    </xf>
    <xf numFmtId="4" fontId="72" fillId="93" borderId="0" xfId="351" applyNumberFormat="1" applyFont="1" applyFill="1"/>
    <xf numFmtId="0" fontId="79" fillId="90" borderId="36" xfId="351" applyFont="1" applyFill="1" applyBorder="1" applyAlignment="1">
      <alignment vertical="center" wrapText="1"/>
    </xf>
    <xf numFmtId="0" fontId="78" fillId="0" borderId="19" xfId="351" applyFont="1" applyBorder="1" applyAlignment="1">
      <alignment horizontal="left" vertical="center" wrapText="1"/>
    </xf>
    <xf numFmtId="0" fontId="79" fillId="89" borderId="18" xfId="351" applyFont="1" applyFill="1" applyBorder="1" applyAlignment="1">
      <alignment vertical="center" wrapText="1"/>
    </xf>
    <xf numFmtId="0" fontId="77" fillId="0" borderId="17" xfId="351" applyFont="1" applyBorder="1" applyAlignment="1">
      <alignment wrapText="1"/>
    </xf>
    <xf numFmtId="0" fontId="77" fillId="0" borderId="47" xfId="351" applyFont="1" applyBorder="1" applyAlignment="1">
      <alignment wrapText="1"/>
    </xf>
    <xf numFmtId="3" fontId="77" fillId="0" borderId="45" xfId="351" applyNumberFormat="1" applyFont="1" applyBorder="1" applyAlignment="1">
      <alignment horizontal="center" vertical="center" wrapText="1"/>
    </xf>
    <xf numFmtId="3" fontId="78" fillId="0" borderId="45" xfId="351" applyNumberFormat="1" applyFont="1" applyBorder="1" applyAlignment="1">
      <alignment horizontal="center" vertical="center"/>
    </xf>
    <xf numFmtId="0" fontId="79" fillId="89" borderId="30" xfId="351" applyFont="1" applyFill="1" applyBorder="1" applyAlignment="1">
      <alignment horizontal="left" vertical="center" wrapText="1"/>
    </xf>
    <xf numFmtId="0" fontId="78" fillId="0" borderId="1" xfId="351" applyFont="1" applyBorder="1"/>
    <xf numFmtId="0" fontId="78" fillId="0" borderId="1" xfId="351" applyFont="1" applyBorder="1" applyAlignment="1">
      <alignment horizontal="left" vertical="center"/>
    </xf>
    <xf numFmtId="0" fontId="88" fillId="0" borderId="1" xfId="351" applyFont="1" applyBorder="1"/>
    <xf numFmtId="3" fontId="88" fillId="0" borderId="1" xfId="351" applyNumberFormat="1" applyFont="1" applyBorder="1" applyAlignment="1">
      <alignment horizontal="center" vertical="center"/>
    </xf>
    <xf numFmtId="0" fontId="78" fillId="0" borderId="45" xfId="351" applyFont="1" applyBorder="1"/>
    <xf numFmtId="3" fontId="88" fillId="0" borderId="45" xfId="351" applyNumberFormat="1" applyFont="1" applyBorder="1" applyAlignment="1">
      <alignment horizontal="center" vertical="center"/>
    </xf>
    <xf numFmtId="3" fontId="77" fillId="0" borderId="20" xfId="351" applyNumberFormat="1" applyFont="1" applyBorder="1" applyAlignment="1">
      <alignment horizontal="center" vertical="center" wrapText="1"/>
    </xf>
    <xf numFmtId="0" fontId="83" fillId="89" borderId="18" xfId="351" applyFont="1" applyFill="1" applyBorder="1" applyAlignment="1">
      <alignment horizontal="center" vertical="center"/>
    </xf>
    <xf numFmtId="3" fontId="83" fillId="89" borderId="16" xfId="351" applyNumberFormat="1" applyFont="1" applyFill="1" applyBorder="1" applyAlignment="1">
      <alignment horizontal="center" vertical="center"/>
    </xf>
    <xf numFmtId="0" fontId="83" fillId="89" borderId="16" xfId="351" applyFont="1" applyFill="1" applyBorder="1" applyAlignment="1">
      <alignment horizontal="center" vertical="center" wrapText="1"/>
    </xf>
    <xf numFmtId="0" fontId="83" fillId="89" borderId="39" xfId="351" applyFont="1" applyFill="1" applyBorder="1" applyAlignment="1">
      <alignment horizontal="center" vertical="center" wrapText="1"/>
    </xf>
    <xf numFmtId="0" fontId="79" fillId="89" borderId="48" xfId="351" applyFont="1" applyFill="1" applyBorder="1" applyAlignment="1">
      <alignment horizontal="right" vertical="center"/>
    </xf>
    <xf numFmtId="3" fontId="79" fillId="89" borderId="49" xfId="351" applyNumberFormat="1" applyFont="1" applyFill="1" applyBorder="1" applyAlignment="1">
      <alignment horizontal="right" vertical="center"/>
    </xf>
    <xf numFmtId="164" fontId="79" fillId="89" borderId="49" xfId="256" applyNumberFormat="1" applyFont="1" applyFill="1" applyBorder="1" applyAlignment="1">
      <alignment horizontal="right" vertical="center"/>
    </xf>
    <xf numFmtId="3" fontId="79" fillId="89" borderId="50" xfId="351" applyNumberFormat="1" applyFont="1" applyFill="1" applyBorder="1" applyAlignment="1">
      <alignment horizontal="right" vertical="center"/>
    </xf>
    <xf numFmtId="169" fontId="79" fillId="89" borderId="49" xfId="147" applyNumberFormat="1" applyFont="1" applyFill="1" applyBorder="1" applyAlignment="1">
      <alignment horizontal="right" vertical="center"/>
    </xf>
    <xf numFmtId="0" fontId="77" fillId="0" borderId="1" xfId="351" applyFont="1" applyBorder="1" applyAlignment="1">
      <alignment vertical="top" wrapText="1"/>
    </xf>
    <xf numFmtId="3" fontId="77" fillId="0" borderId="1" xfId="0" applyNumberFormat="1" applyFont="1" applyBorder="1" applyAlignment="1">
      <alignment wrapText="1"/>
    </xf>
    <xf numFmtId="164" fontId="78" fillId="0" borderId="1" xfId="351" applyNumberFormat="1" applyFont="1" applyBorder="1" applyAlignment="1">
      <alignment horizontal="right" vertical="center" wrapText="1"/>
    </xf>
    <xf numFmtId="3" fontId="78" fillId="0" borderId="1" xfId="351" applyNumberFormat="1" applyFont="1" applyBorder="1" applyAlignment="1">
      <alignment horizontal="right" vertical="center" wrapText="1"/>
    </xf>
    <xf numFmtId="0" fontId="86" fillId="0" borderId="0" xfId="351" applyFont="1"/>
    <xf numFmtId="3" fontId="78" fillId="89" borderId="0" xfId="351" applyNumberFormat="1" applyFont="1" applyFill="1"/>
    <xf numFmtId="0" fontId="79" fillId="89" borderId="47" xfId="351" applyFont="1" applyFill="1" applyBorder="1" applyAlignment="1">
      <alignment horizontal="right" vertical="center"/>
    </xf>
    <xf numFmtId="164" fontId="79" fillId="89" borderId="45" xfId="256" applyNumberFormat="1" applyFont="1" applyFill="1" applyBorder="1" applyAlignment="1">
      <alignment horizontal="right" vertical="center"/>
    </xf>
    <xf numFmtId="3" fontId="79" fillId="89" borderId="51" xfId="351" applyNumberFormat="1" applyFont="1" applyFill="1" applyBorder="1" applyAlignment="1">
      <alignment horizontal="right" vertical="center"/>
    </xf>
    <xf numFmtId="0" fontId="83" fillId="89" borderId="19" xfId="351" applyFont="1" applyFill="1" applyBorder="1" applyAlignment="1">
      <alignment horizontal="center" vertical="center"/>
    </xf>
    <xf numFmtId="3" fontId="83" fillId="89" borderId="20" xfId="351" applyNumberFormat="1" applyFont="1" applyFill="1" applyBorder="1" applyAlignment="1">
      <alignment horizontal="center" vertical="center"/>
    </xf>
    <xf numFmtId="0" fontId="83" fillId="89" borderId="20" xfId="351" applyFont="1" applyFill="1" applyBorder="1" applyAlignment="1">
      <alignment horizontal="center" vertical="center" wrapText="1"/>
    </xf>
    <xf numFmtId="0" fontId="83" fillId="89" borderId="52" xfId="351" applyFont="1" applyFill="1" applyBorder="1" applyAlignment="1">
      <alignment horizontal="center" vertical="center" wrapText="1"/>
    </xf>
    <xf numFmtId="0" fontId="101" fillId="0" borderId="0" xfId="351" applyFont="1"/>
    <xf numFmtId="3" fontId="77" fillId="0" borderId="1" xfId="351" applyNumberFormat="1" applyFont="1" applyBorder="1" applyAlignment="1">
      <alignment horizontal="right" vertical="center" wrapText="1"/>
    </xf>
    <xf numFmtId="164" fontId="77" fillId="0" borderId="1" xfId="351" applyNumberFormat="1" applyFont="1" applyBorder="1" applyAlignment="1">
      <alignment horizontal="right" vertical="center" wrapText="1"/>
    </xf>
    <xf numFmtId="0" fontId="77" fillId="0" borderId="0" xfId="351" applyFont="1"/>
    <xf numFmtId="0" fontId="78" fillId="0" borderId="1" xfId="351" applyFont="1" applyBorder="1" applyAlignment="1">
      <alignment vertical="center" wrapText="1"/>
    </xf>
    <xf numFmtId="3" fontId="77" fillId="0" borderId="16" xfId="351" applyNumberFormat="1" applyFont="1" applyBorder="1" applyAlignment="1">
      <alignment horizontal="center" vertical="center" wrapText="1"/>
    </xf>
    <xf numFmtId="10" fontId="78" fillId="0" borderId="16" xfId="256" applyNumberFormat="1" applyFont="1" applyFill="1" applyBorder="1" applyAlignment="1">
      <alignment horizontal="center" vertical="center" wrapText="1"/>
    </xf>
    <xf numFmtId="3" fontId="78" fillId="0" borderId="16" xfId="351" applyNumberFormat="1" applyFont="1" applyBorder="1" applyAlignment="1">
      <alignment horizontal="center" vertical="center"/>
    </xf>
    <xf numFmtId="10" fontId="78" fillId="0" borderId="13" xfId="256" applyNumberFormat="1" applyFont="1" applyFill="1" applyBorder="1" applyAlignment="1">
      <alignment horizontal="center" vertical="center" wrapText="1"/>
    </xf>
    <xf numFmtId="3" fontId="78" fillId="0" borderId="13" xfId="351" applyNumberFormat="1" applyFont="1" applyBorder="1" applyAlignment="1">
      <alignment horizontal="center" vertical="center"/>
    </xf>
    <xf numFmtId="0" fontId="77" fillId="0" borderId="0" xfId="351" applyFont="1" applyAlignment="1">
      <alignment horizontal="center" vertical="center"/>
    </xf>
    <xf numFmtId="0" fontId="102" fillId="0" borderId="1" xfId="351" applyFont="1" applyBorder="1" applyAlignment="1">
      <alignment vertical="top" wrapText="1"/>
    </xf>
    <xf numFmtId="3" fontId="102" fillId="0" borderId="40" xfId="0" applyNumberFormat="1" applyFont="1" applyBorder="1" applyAlignment="1">
      <alignment wrapText="1"/>
    </xf>
    <xf numFmtId="4" fontId="102" fillId="0" borderId="53" xfId="0" applyNumberFormat="1" applyFont="1" applyBorder="1" applyAlignment="1">
      <alignment wrapText="1"/>
    </xf>
    <xf numFmtId="4" fontId="102" fillId="0" borderId="40" xfId="0" applyNumberFormat="1" applyFont="1" applyBorder="1" applyAlignment="1">
      <alignment wrapText="1"/>
    </xf>
    <xf numFmtId="3" fontId="102" fillId="0" borderId="1" xfId="0" applyNumberFormat="1" applyFont="1" applyBorder="1" applyAlignment="1">
      <alignment wrapText="1"/>
    </xf>
    <xf numFmtId="4" fontId="77" fillId="0" borderId="40" xfId="0" applyNumberFormat="1" applyFont="1" applyBorder="1" applyAlignment="1">
      <alignment wrapText="1"/>
    </xf>
    <xf numFmtId="0" fontId="78" fillId="0" borderId="0" xfId="351" applyFont="1" applyAlignment="1">
      <alignment vertical="center" wrapText="1"/>
    </xf>
    <xf numFmtId="3" fontId="77" fillId="0" borderId="0" xfId="351" applyNumberFormat="1" applyFont="1" applyAlignment="1">
      <alignment horizontal="center" vertical="center" wrapText="1"/>
    </xf>
    <xf numFmtId="0" fontId="80" fillId="89" borderId="21" xfId="351" applyFont="1" applyFill="1" applyBorder="1" applyAlignment="1">
      <alignment horizontal="center" vertical="center" wrapText="1"/>
    </xf>
    <xf numFmtId="0" fontId="80" fillId="89" borderId="22" xfId="351" applyFont="1" applyFill="1" applyBorder="1" applyAlignment="1">
      <alignment horizontal="center" vertical="center" wrapText="1"/>
    </xf>
    <xf numFmtId="0" fontId="80" fillId="89" borderId="37" xfId="351" applyFont="1" applyFill="1" applyBorder="1" applyAlignment="1">
      <alignment horizontal="center" vertical="center" wrapText="1"/>
    </xf>
    <xf numFmtId="0" fontId="85" fillId="0" borderId="15" xfId="351" applyFont="1" applyBorder="1" applyAlignment="1">
      <alignment horizontal="center" vertical="center" wrapText="1"/>
    </xf>
    <xf numFmtId="0" fontId="85" fillId="0" borderId="38" xfId="351" applyFont="1" applyBorder="1" applyAlignment="1">
      <alignment horizontal="center" vertical="center" wrapText="1"/>
    </xf>
    <xf numFmtId="0" fontId="77" fillId="0" borderId="43" xfId="351" applyFont="1" applyBorder="1" applyAlignment="1">
      <alignment horizontal="left" wrapText="1"/>
    </xf>
    <xf numFmtId="0" fontId="77" fillId="0" borderId="1" xfId="351" applyFont="1" applyBorder="1" applyAlignment="1">
      <alignment horizontal="left" wrapText="1"/>
    </xf>
    <xf numFmtId="0" fontId="97" fillId="0" borderId="0" xfId="351" applyFont="1" applyAlignment="1">
      <alignment horizontal="center" vertical="center" wrapText="1"/>
    </xf>
    <xf numFmtId="0" fontId="98" fillId="0" borderId="1" xfId="351" applyFont="1" applyBorder="1" applyAlignment="1">
      <alignment horizontal="center" vertical="center" wrapText="1"/>
    </xf>
    <xf numFmtId="0" fontId="80" fillId="90" borderId="23" xfId="351" applyFont="1" applyFill="1" applyBorder="1" applyAlignment="1">
      <alignment horizontal="center" vertical="center" wrapText="1"/>
    </xf>
    <xf numFmtId="0" fontId="80" fillId="90" borderId="15" xfId="351" applyFont="1" applyFill="1" applyBorder="1" applyAlignment="1">
      <alignment horizontal="center" vertical="center" wrapText="1"/>
    </xf>
    <xf numFmtId="0" fontId="80" fillId="90" borderId="38" xfId="351" applyFont="1" applyFill="1" applyBorder="1" applyAlignment="1">
      <alignment horizontal="center" vertical="center" wrapText="1"/>
    </xf>
    <xf numFmtId="0" fontId="75" fillId="0" borderId="0" xfId="351" applyFont="1" applyAlignment="1">
      <alignment horizontal="center" vertical="center" wrapText="1"/>
    </xf>
  </cellXfs>
  <cellStyles count="474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- 20%" xfId="37" xr:uid="{00000000-0005-0000-0000-000024000000}"/>
    <cellStyle name="Accent1 - 40%" xfId="38" xr:uid="{00000000-0005-0000-0000-000025000000}"/>
    <cellStyle name="Accent1 - 60%" xfId="39" xr:uid="{00000000-0005-0000-0000-000026000000}"/>
    <cellStyle name="Accent1 10" xfId="40" xr:uid="{00000000-0005-0000-0000-000027000000}"/>
    <cellStyle name="Accent1 11" xfId="41" xr:uid="{00000000-0005-0000-0000-000028000000}"/>
    <cellStyle name="Accent1 12" xfId="42" xr:uid="{00000000-0005-0000-0000-000029000000}"/>
    <cellStyle name="Accent1 13" xfId="43" xr:uid="{00000000-0005-0000-0000-00002A000000}"/>
    <cellStyle name="Accent1 14" xfId="44" xr:uid="{00000000-0005-0000-0000-00002B000000}"/>
    <cellStyle name="Accent1 15" xfId="45" xr:uid="{00000000-0005-0000-0000-00002C000000}"/>
    <cellStyle name="Accent1 16" xfId="353" xr:uid="{00000000-0005-0000-0000-00002D000000}"/>
    <cellStyle name="Accent1 17" xfId="388" xr:uid="{00000000-0005-0000-0000-00002E000000}"/>
    <cellStyle name="Accent1 18" xfId="398" xr:uid="{00000000-0005-0000-0000-00002F000000}"/>
    <cellStyle name="Accent1 19" xfId="401" xr:uid="{00000000-0005-0000-0000-000030000000}"/>
    <cellStyle name="Accent1 2" xfId="46" xr:uid="{00000000-0005-0000-0000-000031000000}"/>
    <cellStyle name="Accent1 20" xfId="404" xr:uid="{00000000-0005-0000-0000-000032000000}"/>
    <cellStyle name="Accent1 21" xfId="406" xr:uid="{00000000-0005-0000-0000-000033000000}"/>
    <cellStyle name="Accent1 22" xfId="408" xr:uid="{00000000-0005-0000-0000-000034000000}"/>
    <cellStyle name="Accent1 23" xfId="410" xr:uid="{00000000-0005-0000-0000-000035000000}"/>
    <cellStyle name="Accent1 24" xfId="412" xr:uid="{00000000-0005-0000-0000-000036000000}"/>
    <cellStyle name="Accent1 25" xfId="413" xr:uid="{00000000-0005-0000-0000-000037000000}"/>
    <cellStyle name="Accent1 26" xfId="445" xr:uid="{00000000-0005-0000-0000-000038000000}"/>
    <cellStyle name="Accent1 27" xfId="453" xr:uid="{00000000-0005-0000-0000-000039000000}"/>
    <cellStyle name="Accent1 28" xfId="458" xr:uid="{00000000-0005-0000-0000-00003A000000}"/>
    <cellStyle name="Accent1 29" xfId="461" xr:uid="{00000000-0005-0000-0000-00003B000000}"/>
    <cellStyle name="Accent1 3" xfId="47" xr:uid="{00000000-0005-0000-0000-00003C000000}"/>
    <cellStyle name="Accent1 30" xfId="464" xr:uid="{00000000-0005-0000-0000-00003D000000}"/>
    <cellStyle name="Accent1 31" xfId="466" xr:uid="{00000000-0005-0000-0000-00003E000000}"/>
    <cellStyle name="Accent1 32" xfId="468" xr:uid="{00000000-0005-0000-0000-00003F000000}"/>
    <cellStyle name="Accent1 33" xfId="469" xr:uid="{00000000-0005-0000-0000-000040000000}"/>
    <cellStyle name="Accent1 34" xfId="472" xr:uid="{00000000-0005-0000-0000-000041000000}"/>
    <cellStyle name="Accent1 4" xfId="48" xr:uid="{00000000-0005-0000-0000-000042000000}"/>
    <cellStyle name="Accent1 5" xfId="49" xr:uid="{00000000-0005-0000-0000-000043000000}"/>
    <cellStyle name="Accent1 6" xfId="50" xr:uid="{00000000-0005-0000-0000-000044000000}"/>
    <cellStyle name="Accent1 7" xfId="51" xr:uid="{00000000-0005-0000-0000-000045000000}"/>
    <cellStyle name="Accent1 8" xfId="52" xr:uid="{00000000-0005-0000-0000-000046000000}"/>
    <cellStyle name="Accent1 9" xfId="53" xr:uid="{00000000-0005-0000-0000-000047000000}"/>
    <cellStyle name="Accent2 - 20%" xfId="54" xr:uid="{00000000-0005-0000-0000-000048000000}"/>
    <cellStyle name="Accent2 - 40%" xfId="55" xr:uid="{00000000-0005-0000-0000-000049000000}"/>
    <cellStyle name="Accent2 - 60%" xfId="56" xr:uid="{00000000-0005-0000-0000-00004A000000}"/>
    <cellStyle name="Accent2 10" xfId="57" xr:uid="{00000000-0005-0000-0000-00004B000000}"/>
    <cellStyle name="Accent2 11" xfId="58" xr:uid="{00000000-0005-0000-0000-00004C000000}"/>
    <cellStyle name="Accent2 12" xfId="59" xr:uid="{00000000-0005-0000-0000-00004D000000}"/>
    <cellStyle name="Accent2 13" xfId="60" xr:uid="{00000000-0005-0000-0000-00004E000000}"/>
    <cellStyle name="Accent2 14" xfId="61" xr:uid="{00000000-0005-0000-0000-00004F000000}"/>
    <cellStyle name="Accent2 15" xfId="62" xr:uid="{00000000-0005-0000-0000-000050000000}"/>
    <cellStyle name="Accent2 16" xfId="357" xr:uid="{00000000-0005-0000-0000-000051000000}"/>
    <cellStyle name="Accent2 17" xfId="385" xr:uid="{00000000-0005-0000-0000-000052000000}"/>
    <cellStyle name="Accent2 18" xfId="395" xr:uid="{00000000-0005-0000-0000-000053000000}"/>
    <cellStyle name="Accent2 19" xfId="399" xr:uid="{00000000-0005-0000-0000-000054000000}"/>
    <cellStyle name="Accent2 2" xfId="63" xr:uid="{00000000-0005-0000-0000-000055000000}"/>
    <cellStyle name="Accent2 20" xfId="402" xr:uid="{00000000-0005-0000-0000-000056000000}"/>
    <cellStyle name="Accent2 21" xfId="405" xr:uid="{00000000-0005-0000-0000-000057000000}"/>
    <cellStyle name="Accent2 22" xfId="407" xr:uid="{00000000-0005-0000-0000-000058000000}"/>
    <cellStyle name="Accent2 23" xfId="409" xr:uid="{00000000-0005-0000-0000-000059000000}"/>
    <cellStyle name="Accent2 24" xfId="411" xr:uid="{00000000-0005-0000-0000-00005A000000}"/>
    <cellStyle name="Accent2 25" xfId="417" xr:uid="{00000000-0005-0000-0000-00005B000000}"/>
    <cellStyle name="Accent2 26" xfId="441" xr:uid="{00000000-0005-0000-0000-00005C000000}"/>
    <cellStyle name="Accent2 27" xfId="450" xr:uid="{00000000-0005-0000-0000-00005D000000}"/>
    <cellStyle name="Accent2 28" xfId="455" xr:uid="{00000000-0005-0000-0000-00005E000000}"/>
    <cellStyle name="Accent2 29" xfId="459" xr:uid="{00000000-0005-0000-0000-00005F000000}"/>
    <cellStyle name="Accent2 3" xfId="64" xr:uid="{00000000-0005-0000-0000-000060000000}"/>
    <cellStyle name="Accent2 30" xfId="462" xr:uid="{00000000-0005-0000-0000-000061000000}"/>
    <cellStyle name="Accent2 31" xfId="465" xr:uid="{00000000-0005-0000-0000-000062000000}"/>
    <cellStyle name="Accent2 32" xfId="463" xr:uid="{00000000-0005-0000-0000-000063000000}"/>
    <cellStyle name="Accent2 33" xfId="460" xr:uid="{00000000-0005-0000-0000-000064000000}"/>
    <cellStyle name="Accent2 34" xfId="471" xr:uid="{00000000-0005-0000-0000-000065000000}"/>
    <cellStyle name="Accent2 4" xfId="65" xr:uid="{00000000-0005-0000-0000-000066000000}"/>
    <cellStyle name="Accent2 5" xfId="66" xr:uid="{00000000-0005-0000-0000-000067000000}"/>
    <cellStyle name="Accent2 6" xfId="67" xr:uid="{00000000-0005-0000-0000-000068000000}"/>
    <cellStyle name="Accent2 7" xfId="68" xr:uid="{00000000-0005-0000-0000-000069000000}"/>
    <cellStyle name="Accent2 8" xfId="69" xr:uid="{00000000-0005-0000-0000-00006A000000}"/>
    <cellStyle name="Accent2 9" xfId="70" xr:uid="{00000000-0005-0000-0000-00006B000000}"/>
    <cellStyle name="Accent3 - 20%" xfId="71" xr:uid="{00000000-0005-0000-0000-00006C000000}"/>
    <cellStyle name="Accent3 - 40%" xfId="72" xr:uid="{00000000-0005-0000-0000-00006D000000}"/>
    <cellStyle name="Accent3 - 60%" xfId="73" xr:uid="{00000000-0005-0000-0000-00006E000000}"/>
    <cellStyle name="Accent3 10" xfId="74" xr:uid="{00000000-0005-0000-0000-00006F000000}"/>
    <cellStyle name="Accent3 11" xfId="75" xr:uid="{00000000-0005-0000-0000-000070000000}"/>
    <cellStyle name="Accent3 12" xfId="76" xr:uid="{00000000-0005-0000-0000-000071000000}"/>
    <cellStyle name="Accent3 13" xfId="77" xr:uid="{00000000-0005-0000-0000-000072000000}"/>
    <cellStyle name="Accent3 14" xfId="78" xr:uid="{00000000-0005-0000-0000-000073000000}"/>
    <cellStyle name="Accent3 15" xfId="79" xr:uid="{00000000-0005-0000-0000-000074000000}"/>
    <cellStyle name="Accent3 16" xfId="360" xr:uid="{00000000-0005-0000-0000-000075000000}"/>
    <cellStyle name="Accent3 17" xfId="382" xr:uid="{00000000-0005-0000-0000-000076000000}"/>
    <cellStyle name="Accent3 18" xfId="392" xr:uid="{00000000-0005-0000-0000-000077000000}"/>
    <cellStyle name="Accent3 19" xfId="384" xr:uid="{00000000-0005-0000-0000-000078000000}"/>
    <cellStyle name="Accent3 2" xfId="80" xr:uid="{00000000-0005-0000-0000-000079000000}"/>
    <cellStyle name="Accent3 20" xfId="394" xr:uid="{00000000-0005-0000-0000-00007A000000}"/>
    <cellStyle name="Accent3 21" xfId="387" xr:uid="{00000000-0005-0000-0000-00007B000000}"/>
    <cellStyle name="Accent3 22" xfId="397" xr:uid="{00000000-0005-0000-0000-00007C000000}"/>
    <cellStyle name="Accent3 23" xfId="400" xr:uid="{00000000-0005-0000-0000-00007D000000}"/>
    <cellStyle name="Accent3 24" xfId="403" xr:uid="{00000000-0005-0000-0000-00007E000000}"/>
    <cellStyle name="Accent3 25" xfId="420" xr:uid="{00000000-0005-0000-0000-00007F000000}"/>
    <cellStyle name="Accent3 26" xfId="438" xr:uid="{00000000-0005-0000-0000-000080000000}"/>
    <cellStyle name="Accent3 27" xfId="447" xr:uid="{00000000-0005-0000-0000-000081000000}"/>
    <cellStyle name="Accent3 28" xfId="444" xr:uid="{00000000-0005-0000-0000-000082000000}"/>
    <cellStyle name="Accent3 29" xfId="449" xr:uid="{00000000-0005-0000-0000-000083000000}"/>
    <cellStyle name="Accent3 3" xfId="81" xr:uid="{00000000-0005-0000-0000-000084000000}"/>
    <cellStyle name="Accent3 30" xfId="454" xr:uid="{00000000-0005-0000-0000-000085000000}"/>
    <cellStyle name="Accent3 31" xfId="452" xr:uid="{00000000-0005-0000-0000-000086000000}"/>
    <cellStyle name="Accent3 32" xfId="457" xr:uid="{00000000-0005-0000-0000-000087000000}"/>
    <cellStyle name="Accent3 33" xfId="451" xr:uid="{00000000-0005-0000-0000-000088000000}"/>
    <cellStyle name="Accent3 34" xfId="470" xr:uid="{00000000-0005-0000-0000-000089000000}"/>
    <cellStyle name="Accent3 4" xfId="82" xr:uid="{00000000-0005-0000-0000-00008A000000}"/>
    <cellStyle name="Accent3 5" xfId="83" xr:uid="{00000000-0005-0000-0000-00008B000000}"/>
    <cellStyle name="Accent3 6" xfId="84" xr:uid="{00000000-0005-0000-0000-00008C000000}"/>
    <cellStyle name="Accent3 7" xfId="85" xr:uid="{00000000-0005-0000-0000-00008D000000}"/>
    <cellStyle name="Accent3 8" xfId="86" xr:uid="{00000000-0005-0000-0000-00008E000000}"/>
    <cellStyle name="Accent3 9" xfId="87" xr:uid="{00000000-0005-0000-0000-00008F000000}"/>
    <cellStyle name="Accent4 - 20%" xfId="88" xr:uid="{00000000-0005-0000-0000-000090000000}"/>
    <cellStyle name="Accent4 - 40%" xfId="89" xr:uid="{00000000-0005-0000-0000-000091000000}"/>
    <cellStyle name="Accent4 - 60%" xfId="90" xr:uid="{00000000-0005-0000-0000-000092000000}"/>
    <cellStyle name="Accent4 10" xfId="91" xr:uid="{00000000-0005-0000-0000-000093000000}"/>
    <cellStyle name="Accent4 11" xfId="92" xr:uid="{00000000-0005-0000-0000-000094000000}"/>
    <cellStyle name="Accent4 12" xfId="93" xr:uid="{00000000-0005-0000-0000-000095000000}"/>
    <cellStyle name="Accent4 13" xfId="94" xr:uid="{00000000-0005-0000-0000-000096000000}"/>
    <cellStyle name="Accent4 14" xfId="95" xr:uid="{00000000-0005-0000-0000-000097000000}"/>
    <cellStyle name="Accent4 15" xfId="96" xr:uid="{00000000-0005-0000-0000-000098000000}"/>
    <cellStyle name="Accent4 16" xfId="362" xr:uid="{00000000-0005-0000-0000-000099000000}"/>
    <cellStyle name="Accent4 17" xfId="380" xr:uid="{00000000-0005-0000-0000-00009A000000}"/>
    <cellStyle name="Accent4 18" xfId="354" xr:uid="{00000000-0005-0000-0000-00009B000000}"/>
    <cellStyle name="Accent4 19" xfId="381" xr:uid="{00000000-0005-0000-0000-00009C000000}"/>
    <cellStyle name="Accent4 2" xfId="97" xr:uid="{00000000-0005-0000-0000-00009D000000}"/>
    <cellStyle name="Accent4 20" xfId="391" xr:uid="{00000000-0005-0000-0000-00009E000000}"/>
    <cellStyle name="Accent4 21" xfId="383" xr:uid="{00000000-0005-0000-0000-00009F000000}"/>
    <cellStyle name="Accent4 22" xfId="393" xr:uid="{00000000-0005-0000-0000-0000A0000000}"/>
    <cellStyle name="Accent4 23" xfId="386" xr:uid="{00000000-0005-0000-0000-0000A1000000}"/>
    <cellStyle name="Accent4 24" xfId="396" xr:uid="{00000000-0005-0000-0000-0000A2000000}"/>
    <cellStyle name="Accent4 25" xfId="422" xr:uid="{00000000-0005-0000-0000-0000A3000000}"/>
    <cellStyle name="Accent4 26" xfId="435" xr:uid="{00000000-0005-0000-0000-0000A4000000}"/>
    <cellStyle name="Accent4 27" xfId="414" xr:uid="{00000000-0005-0000-0000-0000A5000000}"/>
    <cellStyle name="Accent4 28" xfId="440" xr:uid="{00000000-0005-0000-0000-0000A6000000}"/>
    <cellStyle name="Accent4 29" xfId="446" xr:uid="{00000000-0005-0000-0000-0000A7000000}"/>
    <cellStyle name="Accent4 3" xfId="98" xr:uid="{00000000-0005-0000-0000-0000A8000000}"/>
    <cellStyle name="Accent4 30" xfId="442" xr:uid="{00000000-0005-0000-0000-0000A9000000}"/>
    <cellStyle name="Accent4 31" xfId="448" xr:uid="{00000000-0005-0000-0000-0000AA000000}"/>
    <cellStyle name="Accent4 32" xfId="443" xr:uid="{00000000-0005-0000-0000-0000AB000000}"/>
    <cellStyle name="Accent4 33" xfId="415" xr:uid="{00000000-0005-0000-0000-0000AC000000}"/>
    <cellStyle name="Accent4 34" xfId="467" xr:uid="{00000000-0005-0000-0000-0000AD000000}"/>
    <cellStyle name="Accent4 4" xfId="99" xr:uid="{00000000-0005-0000-0000-0000AE000000}"/>
    <cellStyle name="Accent4 5" xfId="100" xr:uid="{00000000-0005-0000-0000-0000AF000000}"/>
    <cellStyle name="Accent4 6" xfId="101" xr:uid="{00000000-0005-0000-0000-0000B0000000}"/>
    <cellStyle name="Accent4 7" xfId="102" xr:uid="{00000000-0005-0000-0000-0000B1000000}"/>
    <cellStyle name="Accent4 8" xfId="103" xr:uid="{00000000-0005-0000-0000-0000B2000000}"/>
    <cellStyle name="Accent4 9" xfId="104" xr:uid="{00000000-0005-0000-0000-0000B3000000}"/>
    <cellStyle name="Accent5 - 20%" xfId="105" xr:uid="{00000000-0005-0000-0000-0000B4000000}"/>
    <cellStyle name="Accent5 - 40%" xfId="106" xr:uid="{00000000-0005-0000-0000-0000B5000000}"/>
    <cellStyle name="Accent5 - 60%" xfId="107" xr:uid="{00000000-0005-0000-0000-0000B6000000}"/>
    <cellStyle name="Accent5 10" xfId="108" xr:uid="{00000000-0005-0000-0000-0000B7000000}"/>
    <cellStyle name="Accent5 11" xfId="109" xr:uid="{00000000-0005-0000-0000-0000B8000000}"/>
    <cellStyle name="Accent5 12" xfId="110" xr:uid="{00000000-0005-0000-0000-0000B9000000}"/>
    <cellStyle name="Accent5 13" xfId="111" xr:uid="{00000000-0005-0000-0000-0000BA000000}"/>
    <cellStyle name="Accent5 14" xfId="112" xr:uid="{00000000-0005-0000-0000-0000BB000000}"/>
    <cellStyle name="Accent5 15" xfId="113" xr:uid="{00000000-0005-0000-0000-0000BC000000}"/>
    <cellStyle name="Accent5 16" xfId="366" xr:uid="{00000000-0005-0000-0000-0000BD000000}"/>
    <cellStyle name="Accent5 17" xfId="376" xr:uid="{00000000-0005-0000-0000-0000BE000000}"/>
    <cellStyle name="Accent5 18" xfId="359" xr:uid="{00000000-0005-0000-0000-0000BF000000}"/>
    <cellStyle name="Accent5 19" xfId="377" xr:uid="{00000000-0005-0000-0000-0000C0000000}"/>
    <cellStyle name="Accent5 2" xfId="114" xr:uid="{00000000-0005-0000-0000-0000C1000000}"/>
    <cellStyle name="Accent5 20" xfId="358" xr:uid="{00000000-0005-0000-0000-0000C2000000}"/>
    <cellStyle name="Accent5 21" xfId="378" xr:uid="{00000000-0005-0000-0000-0000C3000000}"/>
    <cellStyle name="Accent5 22" xfId="356" xr:uid="{00000000-0005-0000-0000-0000C4000000}"/>
    <cellStyle name="Accent5 23" xfId="379" xr:uid="{00000000-0005-0000-0000-0000C5000000}"/>
    <cellStyle name="Accent5 24" xfId="355" xr:uid="{00000000-0005-0000-0000-0000C6000000}"/>
    <cellStyle name="Accent5 25" xfId="426" xr:uid="{00000000-0005-0000-0000-0000C7000000}"/>
    <cellStyle name="Accent5 26" xfId="433" xr:uid="{00000000-0005-0000-0000-0000C8000000}"/>
    <cellStyle name="Accent5 27" xfId="419" xr:uid="{00000000-0005-0000-0000-0000C9000000}"/>
    <cellStyle name="Accent5 28" xfId="436" xr:uid="{00000000-0005-0000-0000-0000CA000000}"/>
    <cellStyle name="Accent5 29" xfId="418" xr:uid="{00000000-0005-0000-0000-0000CB000000}"/>
    <cellStyle name="Accent5 3" xfId="115" xr:uid="{00000000-0005-0000-0000-0000CC000000}"/>
    <cellStyle name="Accent5 30" xfId="437" xr:uid="{00000000-0005-0000-0000-0000CD000000}"/>
    <cellStyle name="Accent5 31" xfId="416" xr:uid="{00000000-0005-0000-0000-0000CE000000}"/>
    <cellStyle name="Accent5 32" xfId="434" xr:uid="{00000000-0005-0000-0000-0000CF000000}"/>
    <cellStyle name="Accent5 33" xfId="425" xr:uid="{00000000-0005-0000-0000-0000D0000000}"/>
    <cellStyle name="Accent5 34" xfId="456" xr:uid="{00000000-0005-0000-0000-0000D1000000}"/>
    <cellStyle name="Accent5 4" xfId="116" xr:uid="{00000000-0005-0000-0000-0000D2000000}"/>
    <cellStyle name="Accent5 5" xfId="117" xr:uid="{00000000-0005-0000-0000-0000D3000000}"/>
    <cellStyle name="Accent5 6" xfId="118" xr:uid="{00000000-0005-0000-0000-0000D4000000}"/>
    <cellStyle name="Accent5 7" xfId="119" xr:uid="{00000000-0005-0000-0000-0000D5000000}"/>
    <cellStyle name="Accent5 8" xfId="120" xr:uid="{00000000-0005-0000-0000-0000D6000000}"/>
    <cellStyle name="Accent5 9" xfId="121" xr:uid="{00000000-0005-0000-0000-0000D7000000}"/>
    <cellStyle name="Accent6 - 20%" xfId="122" xr:uid="{00000000-0005-0000-0000-0000D8000000}"/>
    <cellStyle name="Accent6 - 40%" xfId="123" xr:uid="{00000000-0005-0000-0000-0000D9000000}"/>
    <cellStyle name="Accent6 - 60%" xfId="124" xr:uid="{00000000-0005-0000-0000-0000DA000000}"/>
    <cellStyle name="Accent6 10" xfId="125" xr:uid="{00000000-0005-0000-0000-0000DB000000}"/>
    <cellStyle name="Accent6 11" xfId="126" xr:uid="{00000000-0005-0000-0000-0000DC000000}"/>
    <cellStyle name="Accent6 12" xfId="127" xr:uid="{00000000-0005-0000-0000-0000DD000000}"/>
    <cellStyle name="Accent6 13" xfId="128" xr:uid="{00000000-0005-0000-0000-0000DE000000}"/>
    <cellStyle name="Accent6 14" xfId="129" xr:uid="{00000000-0005-0000-0000-0000DF000000}"/>
    <cellStyle name="Accent6 15" xfId="130" xr:uid="{00000000-0005-0000-0000-0000E0000000}"/>
    <cellStyle name="Accent6 16" xfId="367" xr:uid="{00000000-0005-0000-0000-0000E1000000}"/>
    <cellStyle name="Accent6 17" xfId="375" xr:uid="{00000000-0005-0000-0000-0000E2000000}"/>
    <cellStyle name="Accent6 18" xfId="361" xr:uid="{00000000-0005-0000-0000-0000E3000000}"/>
    <cellStyle name="Accent6 19" xfId="374" xr:uid="{00000000-0005-0000-0000-0000E4000000}"/>
    <cellStyle name="Accent6 2" xfId="131" xr:uid="{00000000-0005-0000-0000-0000E5000000}"/>
    <cellStyle name="Accent6 20" xfId="363" xr:uid="{00000000-0005-0000-0000-0000E6000000}"/>
    <cellStyle name="Accent6 21" xfId="373" xr:uid="{00000000-0005-0000-0000-0000E7000000}"/>
    <cellStyle name="Accent6 22" xfId="364" xr:uid="{00000000-0005-0000-0000-0000E8000000}"/>
    <cellStyle name="Accent6 23" xfId="372" xr:uid="{00000000-0005-0000-0000-0000E9000000}"/>
    <cellStyle name="Accent6 24" xfId="365" xr:uid="{00000000-0005-0000-0000-0000EA000000}"/>
    <cellStyle name="Accent6 25" xfId="427" xr:uid="{00000000-0005-0000-0000-0000EB000000}"/>
    <cellStyle name="Accent6 26" xfId="430" xr:uid="{00000000-0005-0000-0000-0000EC000000}"/>
    <cellStyle name="Accent6 27" xfId="421" xr:uid="{00000000-0005-0000-0000-0000ED000000}"/>
    <cellStyle name="Accent6 28" xfId="432" xr:uid="{00000000-0005-0000-0000-0000EE000000}"/>
    <cellStyle name="Accent6 29" xfId="423" xr:uid="{00000000-0005-0000-0000-0000EF000000}"/>
    <cellStyle name="Accent6 3" xfId="132" xr:uid="{00000000-0005-0000-0000-0000F0000000}"/>
    <cellStyle name="Accent6 30" xfId="431" xr:uid="{00000000-0005-0000-0000-0000F1000000}"/>
    <cellStyle name="Accent6 31" xfId="424" xr:uid="{00000000-0005-0000-0000-0000F2000000}"/>
    <cellStyle name="Accent6 32" xfId="429" xr:uid="{00000000-0005-0000-0000-0000F3000000}"/>
    <cellStyle name="Accent6 33" xfId="428" xr:uid="{00000000-0005-0000-0000-0000F4000000}"/>
    <cellStyle name="Accent6 34" xfId="439" xr:uid="{00000000-0005-0000-0000-0000F5000000}"/>
    <cellStyle name="Accent6 4" xfId="133" xr:uid="{00000000-0005-0000-0000-0000F6000000}"/>
    <cellStyle name="Accent6 5" xfId="134" xr:uid="{00000000-0005-0000-0000-0000F7000000}"/>
    <cellStyle name="Accent6 6" xfId="135" xr:uid="{00000000-0005-0000-0000-0000F8000000}"/>
    <cellStyle name="Accent6 7" xfId="136" xr:uid="{00000000-0005-0000-0000-0000F9000000}"/>
    <cellStyle name="Accent6 8" xfId="137" xr:uid="{00000000-0005-0000-0000-0000FA000000}"/>
    <cellStyle name="Accent6 9" xfId="138" xr:uid="{00000000-0005-0000-0000-0000FB000000}"/>
    <cellStyle name="Aktivitāte" xfId="139" xr:uid="{00000000-0005-0000-0000-0000FC000000}"/>
    <cellStyle name="Aktivitāte 2" xfId="140" xr:uid="{00000000-0005-0000-0000-0000FD000000}"/>
    <cellStyle name="Bad 2" xfId="141" xr:uid="{00000000-0005-0000-0000-0000FE000000}"/>
    <cellStyle name="Bad 3" xfId="142" xr:uid="{00000000-0005-0000-0000-0000FF000000}"/>
    <cellStyle name="Calculation 2" xfId="143" xr:uid="{00000000-0005-0000-0000-000000010000}"/>
    <cellStyle name="Calculation 3" xfId="144" xr:uid="{00000000-0005-0000-0000-000001010000}"/>
    <cellStyle name="Calculation 4" xfId="368" xr:uid="{00000000-0005-0000-0000-000002010000}"/>
    <cellStyle name="Check Cell 2" xfId="145" xr:uid="{00000000-0005-0000-0000-000003010000}"/>
    <cellStyle name="Check Cell 3" xfId="146" xr:uid="{00000000-0005-0000-0000-000004010000}"/>
    <cellStyle name="Comma" xfId="147" builtinId="3"/>
    <cellStyle name="Comma 2" xfId="148" xr:uid="{00000000-0005-0000-0000-000006010000}"/>
    <cellStyle name="Comma 3" xfId="149" xr:uid="{00000000-0005-0000-0000-000007010000}"/>
    <cellStyle name="Emphasis 1" xfId="150" xr:uid="{00000000-0005-0000-0000-000008010000}"/>
    <cellStyle name="Emphasis 1 2" xfId="151" xr:uid="{00000000-0005-0000-0000-000009010000}"/>
    <cellStyle name="Emphasis 2" xfId="152" xr:uid="{00000000-0005-0000-0000-00000A010000}"/>
    <cellStyle name="Emphasis 2 2" xfId="153" xr:uid="{00000000-0005-0000-0000-00000B010000}"/>
    <cellStyle name="Emphasis 3" xfId="154" xr:uid="{00000000-0005-0000-0000-00000C010000}"/>
    <cellStyle name="Emphasis 3 2" xfId="155" xr:uid="{00000000-0005-0000-0000-00000D010000}"/>
    <cellStyle name="exo" xfId="156" xr:uid="{00000000-0005-0000-0000-00000E010000}"/>
    <cellStyle name="Explanatory Text 2" xfId="157" xr:uid="{00000000-0005-0000-0000-00000F010000}"/>
    <cellStyle name="Explanatory Text 3" xfId="158" xr:uid="{00000000-0005-0000-0000-000010010000}"/>
    <cellStyle name="Good 2" xfId="159" xr:uid="{00000000-0005-0000-0000-000011010000}"/>
    <cellStyle name="Good 3" xfId="160" xr:uid="{00000000-0005-0000-0000-000012010000}"/>
    <cellStyle name="Heading 1 2" xfId="161" xr:uid="{00000000-0005-0000-0000-000013010000}"/>
    <cellStyle name="Heading 1 3" xfId="162" xr:uid="{00000000-0005-0000-0000-000014010000}"/>
    <cellStyle name="Heading 2 2" xfId="163" xr:uid="{00000000-0005-0000-0000-000015010000}"/>
    <cellStyle name="Heading 2 3" xfId="164" xr:uid="{00000000-0005-0000-0000-000016010000}"/>
    <cellStyle name="Heading 3 2" xfId="165" xr:uid="{00000000-0005-0000-0000-000017010000}"/>
    <cellStyle name="Heading 3 3" xfId="166" xr:uid="{00000000-0005-0000-0000-000018010000}"/>
    <cellStyle name="Heading 4 2" xfId="167" xr:uid="{00000000-0005-0000-0000-000019010000}"/>
    <cellStyle name="Heading 4 3" xfId="168" xr:uid="{00000000-0005-0000-0000-00001A010000}"/>
    <cellStyle name="Input 2" xfId="169" xr:uid="{00000000-0005-0000-0000-00001B010000}"/>
    <cellStyle name="Input 3" xfId="170" xr:uid="{00000000-0005-0000-0000-00001C010000}"/>
    <cellStyle name="Input 4" xfId="369" xr:uid="{00000000-0005-0000-0000-00001D010000}"/>
    <cellStyle name="Koefic." xfId="171" xr:uid="{00000000-0005-0000-0000-00001E010000}"/>
    <cellStyle name="Linked Cell 2" xfId="172" xr:uid="{00000000-0005-0000-0000-00001F010000}"/>
    <cellStyle name="Linked Cell 3" xfId="173" xr:uid="{00000000-0005-0000-0000-000020010000}"/>
    <cellStyle name="Neutral 2" xfId="174" xr:uid="{00000000-0005-0000-0000-000021010000}"/>
    <cellStyle name="Neutral 3" xfId="175" xr:uid="{00000000-0005-0000-0000-000022010000}"/>
    <cellStyle name="Neutral 4" xfId="370" xr:uid="{00000000-0005-0000-0000-000023010000}"/>
    <cellStyle name="Normal" xfId="0" builtinId="0"/>
    <cellStyle name="Normal 10" xfId="176" xr:uid="{00000000-0005-0000-0000-000025010000}"/>
    <cellStyle name="Normal 11" xfId="177" xr:uid="{00000000-0005-0000-0000-000026010000}"/>
    <cellStyle name="Normal 12" xfId="178" xr:uid="{00000000-0005-0000-0000-000027010000}"/>
    <cellStyle name="Normal 13" xfId="179" xr:uid="{00000000-0005-0000-0000-000028010000}"/>
    <cellStyle name="Normal 14" xfId="180" xr:uid="{00000000-0005-0000-0000-000029010000}"/>
    <cellStyle name="Normal 15" xfId="181" xr:uid="{00000000-0005-0000-0000-00002A010000}"/>
    <cellStyle name="Normal 16" xfId="182" xr:uid="{00000000-0005-0000-0000-00002B010000}"/>
    <cellStyle name="Normal 17" xfId="183" xr:uid="{00000000-0005-0000-0000-00002C010000}"/>
    <cellStyle name="Normal 18" xfId="184" xr:uid="{00000000-0005-0000-0000-00002D010000}"/>
    <cellStyle name="Normal 2" xfId="185" xr:uid="{00000000-0005-0000-0000-00002E010000}"/>
    <cellStyle name="Normal 2 10" xfId="186" xr:uid="{00000000-0005-0000-0000-00002F010000}"/>
    <cellStyle name="Normal 2 11" xfId="187" xr:uid="{00000000-0005-0000-0000-000030010000}"/>
    <cellStyle name="Normal 2 12" xfId="188" xr:uid="{00000000-0005-0000-0000-000031010000}"/>
    <cellStyle name="Normal 2 13" xfId="189" xr:uid="{00000000-0005-0000-0000-000032010000}"/>
    <cellStyle name="Normal 2 14" xfId="190" xr:uid="{00000000-0005-0000-0000-000033010000}"/>
    <cellStyle name="Normal 2 15" xfId="191" xr:uid="{00000000-0005-0000-0000-000034010000}"/>
    <cellStyle name="Normal 2 16" xfId="192" xr:uid="{00000000-0005-0000-0000-000035010000}"/>
    <cellStyle name="Normal 2 17" xfId="193" xr:uid="{00000000-0005-0000-0000-000036010000}"/>
    <cellStyle name="Normal 2 18" xfId="194" xr:uid="{00000000-0005-0000-0000-000037010000}"/>
    <cellStyle name="Normal 2 19" xfId="195" xr:uid="{00000000-0005-0000-0000-000038010000}"/>
    <cellStyle name="Normal 2 2" xfId="196" xr:uid="{00000000-0005-0000-0000-000039010000}"/>
    <cellStyle name="Normal 2 2 17" xfId="197" xr:uid="{00000000-0005-0000-0000-00003A010000}"/>
    <cellStyle name="Normal 2 2 2" xfId="198" xr:uid="{00000000-0005-0000-0000-00003B010000}"/>
    <cellStyle name="Normal 2 2 3" xfId="199" xr:uid="{00000000-0005-0000-0000-00003C010000}"/>
    <cellStyle name="Normal 2 2 4" xfId="200" xr:uid="{00000000-0005-0000-0000-00003D010000}"/>
    <cellStyle name="Normal 2 2 5" xfId="201" xr:uid="{00000000-0005-0000-0000-00003E010000}"/>
    <cellStyle name="Normal 2 2 6" xfId="202" xr:uid="{00000000-0005-0000-0000-00003F010000}"/>
    <cellStyle name="Normal 2 2 7" xfId="203" xr:uid="{00000000-0005-0000-0000-000040010000}"/>
    <cellStyle name="Normal 2 20" xfId="204" xr:uid="{00000000-0005-0000-0000-000041010000}"/>
    <cellStyle name="Normal 2 21" xfId="205" xr:uid="{00000000-0005-0000-0000-000042010000}"/>
    <cellStyle name="Normal 2 22" xfId="206" xr:uid="{00000000-0005-0000-0000-000043010000}"/>
    <cellStyle name="Normal 2 23" xfId="207" xr:uid="{00000000-0005-0000-0000-000044010000}"/>
    <cellStyle name="Normal 2 24" xfId="208" xr:uid="{00000000-0005-0000-0000-000045010000}"/>
    <cellStyle name="Normal 2 25" xfId="209" xr:uid="{00000000-0005-0000-0000-000046010000}"/>
    <cellStyle name="Normal 2 26" xfId="210" xr:uid="{00000000-0005-0000-0000-000047010000}"/>
    <cellStyle name="Normal 2 27" xfId="211" xr:uid="{00000000-0005-0000-0000-000048010000}"/>
    <cellStyle name="Normal 2 28" xfId="212" xr:uid="{00000000-0005-0000-0000-000049010000}"/>
    <cellStyle name="Normal 2 29" xfId="213" xr:uid="{00000000-0005-0000-0000-00004A010000}"/>
    <cellStyle name="Normal 2 3" xfId="214" xr:uid="{00000000-0005-0000-0000-00004B010000}"/>
    <cellStyle name="Normal 2 3 2" xfId="215" xr:uid="{00000000-0005-0000-0000-00004C010000}"/>
    <cellStyle name="Normal 2 30" xfId="216" xr:uid="{00000000-0005-0000-0000-00004D010000}"/>
    <cellStyle name="Normal 2 31" xfId="217" xr:uid="{00000000-0005-0000-0000-00004E010000}"/>
    <cellStyle name="Normal 2 32" xfId="218" xr:uid="{00000000-0005-0000-0000-00004F010000}"/>
    <cellStyle name="Normal 2 33" xfId="351" xr:uid="{00000000-0005-0000-0000-000050010000}"/>
    <cellStyle name="Normal 2 4" xfId="219" xr:uid="{00000000-0005-0000-0000-000051010000}"/>
    <cellStyle name="Normal 2 5" xfId="220" xr:uid="{00000000-0005-0000-0000-000052010000}"/>
    <cellStyle name="Normal 2 6" xfId="221" xr:uid="{00000000-0005-0000-0000-000053010000}"/>
    <cellStyle name="Normal 2 7" xfId="222" xr:uid="{00000000-0005-0000-0000-000054010000}"/>
    <cellStyle name="Normal 2 8" xfId="223" xr:uid="{00000000-0005-0000-0000-000055010000}"/>
    <cellStyle name="Normal 2 9" xfId="224" xr:uid="{00000000-0005-0000-0000-000056010000}"/>
    <cellStyle name="Normal 3" xfId="352" xr:uid="{00000000-0005-0000-0000-000057010000}"/>
    <cellStyle name="Normal 3 2" xfId="225" xr:uid="{00000000-0005-0000-0000-000058010000}"/>
    <cellStyle name="Normal 3 3" xfId="226" xr:uid="{00000000-0005-0000-0000-000059010000}"/>
    <cellStyle name="Normal 3 4" xfId="227" xr:uid="{00000000-0005-0000-0000-00005A010000}"/>
    <cellStyle name="Normal 3 5" xfId="228" xr:uid="{00000000-0005-0000-0000-00005B010000}"/>
    <cellStyle name="Normal 31" xfId="473" xr:uid="{23168111-E421-46DB-8B29-081B74DEB53C}"/>
    <cellStyle name="Normal 4" xfId="229" xr:uid="{00000000-0005-0000-0000-00005C010000}"/>
    <cellStyle name="Normal 4 2" xfId="230" xr:uid="{00000000-0005-0000-0000-00005D010000}"/>
    <cellStyle name="Normal 4 3" xfId="231" xr:uid="{00000000-0005-0000-0000-00005E010000}"/>
    <cellStyle name="Normal 5" xfId="232" xr:uid="{00000000-0005-0000-0000-00005F010000}"/>
    <cellStyle name="Normal 5 2" xfId="233" xr:uid="{00000000-0005-0000-0000-000060010000}"/>
    <cellStyle name="Normal 6" xfId="234" xr:uid="{00000000-0005-0000-0000-000061010000}"/>
    <cellStyle name="Normal 7" xfId="235" xr:uid="{00000000-0005-0000-0000-000062010000}"/>
    <cellStyle name="Normal 8" xfId="236" xr:uid="{00000000-0005-0000-0000-000063010000}"/>
    <cellStyle name="Normal 9" xfId="237" xr:uid="{00000000-0005-0000-0000-000064010000}"/>
    <cellStyle name="Note 2" xfId="238" xr:uid="{00000000-0005-0000-0000-000065010000}"/>
    <cellStyle name="Note 2 2" xfId="239" xr:uid="{00000000-0005-0000-0000-000066010000}"/>
    <cellStyle name="Note 3" xfId="240" xr:uid="{00000000-0005-0000-0000-000067010000}"/>
    <cellStyle name="Note 4" xfId="241" xr:uid="{00000000-0005-0000-0000-000068010000}"/>
    <cellStyle name="Output 2" xfId="242" xr:uid="{00000000-0005-0000-0000-000069010000}"/>
    <cellStyle name="Output 3" xfId="243" xr:uid="{00000000-0005-0000-0000-00006A010000}"/>
    <cellStyle name="Output 4" xfId="371" xr:uid="{00000000-0005-0000-0000-00006B010000}"/>
    <cellStyle name="Parastais 12" xfId="244" xr:uid="{00000000-0005-0000-0000-00006C010000}"/>
    <cellStyle name="Parastais 13" xfId="245" xr:uid="{00000000-0005-0000-0000-00006D010000}"/>
    <cellStyle name="Parastais 2" xfId="246" xr:uid="{00000000-0005-0000-0000-00006E010000}"/>
    <cellStyle name="Parastais 2 2" xfId="247" xr:uid="{00000000-0005-0000-0000-00006F010000}"/>
    <cellStyle name="Parastais 2 3" xfId="248" xr:uid="{00000000-0005-0000-0000-000070010000}"/>
    <cellStyle name="Parastais 2_FMRik_260209_marts_sad1II.variants" xfId="249" xr:uid="{00000000-0005-0000-0000-000071010000}"/>
    <cellStyle name="Parastais 3" xfId="250" xr:uid="{00000000-0005-0000-0000-000072010000}"/>
    <cellStyle name="Parastais 3 2" xfId="251" xr:uid="{00000000-0005-0000-0000-000073010000}"/>
    <cellStyle name="Parastais 4" xfId="252" xr:uid="{00000000-0005-0000-0000-000074010000}"/>
    <cellStyle name="Parastais 5" xfId="253" xr:uid="{00000000-0005-0000-0000-000075010000}"/>
    <cellStyle name="Parastais 6" xfId="254" xr:uid="{00000000-0005-0000-0000-000076010000}"/>
    <cellStyle name="Parastais_arvalstu_ienemumi_12_05_2005" xfId="255" xr:uid="{00000000-0005-0000-0000-000077010000}"/>
    <cellStyle name="Percent" xfId="256" builtinId="5"/>
    <cellStyle name="Percent 2" xfId="257" xr:uid="{00000000-0005-0000-0000-000079010000}"/>
    <cellStyle name="Percent 2 2" xfId="258" xr:uid="{00000000-0005-0000-0000-00007A010000}"/>
    <cellStyle name="Percent 3" xfId="259" xr:uid="{00000000-0005-0000-0000-00007B010000}"/>
    <cellStyle name="Percent 3 2" xfId="260" xr:uid="{00000000-0005-0000-0000-00007C010000}"/>
    <cellStyle name="Percent 4" xfId="261" xr:uid="{00000000-0005-0000-0000-00007D010000}"/>
    <cellStyle name="Pie??m." xfId="262" xr:uid="{00000000-0005-0000-0000-00007E010000}"/>
    <cellStyle name="SAPBEXaggData" xfId="263" xr:uid="{00000000-0005-0000-0000-00007F010000}"/>
    <cellStyle name="SAPBEXaggData 2" xfId="264" xr:uid="{00000000-0005-0000-0000-000080010000}"/>
    <cellStyle name="SAPBEXaggData 3" xfId="265" xr:uid="{00000000-0005-0000-0000-000081010000}"/>
    <cellStyle name="SAPBEXaggDataEmph" xfId="266" xr:uid="{00000000-0005-0000-0000-000082010000}"/>
    <cellStyle name="SAPBEXaggDataEmph 2" xfId="267" xr:uid="{00000000-0005-0000-0000-000083010000}"/>
    <cellStyle name="SAPBEXaggItem" xfId="268" xr:uid="{00000000-0005-0000-0000-000084010000}"/>
    <cellStyle name="SAPBEXaggItem 2" xfId="269" xr:uid="{00000000-0005-0000-0000-000085010000}"/>
    <cellStyle name="SAPBEXaggItem 3" xfId="270" xr:uid="{00000000-0005-0000-0000-000086010000}"/>
    <cellStyle name="SAPBEXaggItemX" xfId="271" xr:uid="{00000000-0005-0000-0000-000087010000}"/>
    <cellStyle name="SAPBEXaggItemX 2" xfId="272" xr:uid="{00000000-0005-0000-0000-000088010000}"/>
    <cellStyle name="SAPBEXchaText" xfId="273" xr:uid="{00000000-0005-0000-0000-000089010000}"/>
    <cellStyle name="SAPBEXchaText 2" xfId="274" xr:uid="{00000000-0005-0000-0000-00008A010000}"/>
    <cellStyle name="SAPBEXchaText 3" xfId="275" xr:uid="{00000000-0005-0000-0000-00008B010000}"/>
    <cellStyle name="SAPBEXexcBad7" xfId="276" xr:uid="{00000000-0005-0000-0000-00008C010000}"/>
    <cellStyle name="SAPBEXexcBad8" xfId="277" xr:uid="{00000000-0005-0000-0000-00008D010000}"/>
    <cellStyle name="SAPBEXexcBad9" xfId="278" xr:uid="{00000000-0005-0000-0000-00008E010000}"/>
    <cellStyle name="SAPBEXexcCritical4" xfId="279" xr:uid="{00000000-0005-0000-0000-00008F010000}"/>
    <cellStyle name="SAPBEXexcCritical5" xfId="280" xr:uid="{00000000-0005-0000-0000-000090010000}"/>
    <cellStyle name="SAPBEXexcCritical6" xfId="281" xr:uid="{00000000-0005-0000-0000-000091010000}"/>
    <cellStyle name="SAPBEXexcGood1" xfId="282" xr:uid="{00000000-0005-0000-0000-000092010000}"/>
    <cellStyle name="SAPBEXexcGood2" xfId="283" xr:uid="{00000000-0005-0000-0000-000093010000}"/>
    <cellStyle name="SAPBEXexcGood3" xfId="284" xr:uid="{00000000-0005-0000-0000-000094010000}"/>
    <cellStyle name="SAPBEXfilterDrill" xfId="285" xr:uid="{00000000-0005-0000-0000-000095010000}"/>
    <cellStyle name="SAPBEXfilterItem" xfId="286" xr:uid="{00000000-0005-0000-0000-000096010000}"/>
    <cellStyle name="SAPBEXfilterItem 2" xfId="287" xr:uid="{00000000-0005-0000-0000-000097010000}"/>
    <cellStyle name="SAPBEXfilterText" xfId="288" xr:uid="{00000000-0005-0000-0000-000098010000}"/>
    <cellStyle name="SAPBEXfilterText 2" xfId="289" xr:uid="{00000000-0005-0000-0000-000099010000}"/>
    <cellStyle name="SAPBEXformats" xfId="290" xr:uid="{00000000-0005-0000-0000-00009A010000}"/>
    <cellStyle name="SAPBEXheaderItem" xfId="291" xr:uid="{00000000-0005-0000-0000-00009B010000}"/>
    <cellStyle name="SAPBEXheaderText" xfId="292" xr:uid="{00000000-0005-0000-0000-00009C010000}"/>
    <cellStyle name="SAPBEXheaderText 2" xfId="293" xr:uid="{00000000-0005-0000-0000-00009D010000}"/>
    <cellStyle name="SAPBEXHLevel0" xfId="294" xr:uid="{00000000-0005-0000-0000-00009E010000}"/>
    <cellStyle name="SAPBEXHLevel0 2" xfId="295" xr:uid="{00000000-0005-0000-0000-00009F010000}"/>
    <cellStyle name="SAPBEXHLevel0 3" xfId="296" xr:uid="{00000000-0005-0000-0000-0000A0010000}"/>
    <cellStyle name="SAPBEXHLevel0X" xfId="297" xr:uid="{00000000-0005-0000-0000-0000A1010000}"/>
    <cellStyle name="SAPBEXHLevel0X 2" xfId="298" xr:uid="{00000000-0005-0000-0000-0000A2010000}"/>
    <cellStyle name="SAPBEXHLevel1" xfId="299" xr:uid="{00000000-0005-0000-0000-0000A3010000}"/>
    <cellStyle name="SAPBEXHLevel1 2" xfId="300" xr:uid="{00000000-0005-0000-0000-0000A4010000}"/>
    <cellStyle name="SAPBEXHLevel1 3" xfId="301" xr:uid="{00000000-0005-0000-0000-0000A5010000}"/>
    <cellStyle name="SAPBEXHLevel1X" xfId="302" xr:uid="{00000000-0005-0000-0000-0000A6010000}"/>
    <cellStyle name="SAPBEXHLevel1X 2" xfId="303" xr:uid="{00000000-0005-0000-0000-0000A7010000}"/>
    <cellStyle name="SAPBEXHLevel2" xfId="304" xr:uid="{00000000-0005-0000-0000-0000A8010000}"/>
    <cellStyle name="SAPBEXHLevel2 2" xfId="305" xr:uid="{00000000-0005-0000-0000-0000A9010000}"/>
    <cellStyle name="SAPBEXHLevel2 3" xfId="306" xr:uid="{00000000-0005-0000-0000-0000AA010000}"/>
    <cellStyle name="SAPBEXHLevel2X" xfId="307" xr:uid="{00000000-0005-0000-0000-0000AB010000}"/>
    <cellStyle name="SAPBEXHLevel2X 2" xfId="308" xr:uid="{00000000-0005-0000-0000-0000AC010000}"/>
    <cellStyle name="SAPBEXHLevel3" xfId="309" xr:uid="{00000000-0005-0000-0000-0000AD010000}"/>
    <cellStyle name="SAPBEXHLevel3 2" xfId="310" xr:uid="{00000000-0005-0000-0000-0000AE010000}"/>
    <cellStyle name="SAPBEXHLevel3 3" xfId="311" xr:uid="{00000000-0005-0000-0000-0000AF010000}"/>
    <cellStyle name="SAPBEXHLevel3X" xfId="312" xr:uid="{00000000-0005-0000-0000-0000B0010000}"/>
    <cellStyle name="SAPBEXHLevel3X 2" xfId="313" xr:uid="{00000000-0005-0000-0000-0000B1010000}"/>
    <cellStyle name="SAPBEXinputData" xfId="314" xr:uid="{00000000-0005-0000-0000-0000B2010000}"/>
    <cellStyle name="SAPBEXinputData 2" xfId="315" xr:uid="{00000000-0005-0000-0000-0000B3010000}"/>
    <cellStyle name="SAPBEXItemHeader" xfId="316" xr:uid="{00000000-0005-0000-0000-0000B4010000}"/>
    <cellStyle name="SAPBEXresData" xfId="317" xr:uid="{00000000-0005-0000-0000-0000B5010000}"/>
    <cellStyle name="SAPBEXresData 2" xfId="318" xr:uid="{00000000-0005-0000-0000-0000B6010000}"/>
    <cellStyle name="SAPBEXresDataEmph" xfId="319" xr:uid="{00000000-0005-0000-0000-0000B7010000}"/>
    <cellStyle name="SAPBEXresDataEmph 2" xfId="320" xr:uid="{00000000-0005-0000-0000-0000B8010000}"/>
    <cellStyle name="SAPBEXresItem" xfId="321" xr:uid="{00000000-0005-0000-0000-0000B9010000}"/>
    <cellStyle name="SAPBEXresItem 2" xfId="322" xr:uid="{00000000-0005-0000-0000-0000BA010000}"/>
    <cellStyle name="SAPBEXresItemX" xfId="323" xr:uid="{00000000-0005-0000-0000-0000BB010000}"/>
    <cellStyle name="SAPBEXresItemX 2" xfId="324" xr:uid="{00000000-0005-0000-0000-0000BC010000}"/>
    <cellStyle name="SAPBEXstdData" xfId="325" xr:uid="{00000000-0005-0000-0000-0000BD010000}"/>
    <cellStyle name="SAPBEXstdData 2" xfId="326" xr:uid="{00000000-0005-0000-0000-0000BE010000}"/>
    <cellStyle name="SAPBEXstdData 3" xfId="327" xr:uid="{00000000-0005-0000-0000-0000BF010000}"/>
    <cellStyle name="SAPBEXstdData_2009 g _150609" xfId="328" xr:uid="{00000000-0005-0000-0000-0000C0010000}"/>
    <cellStyle name="SAPBEXstdDataEmph" xfId="329" xr:uid="{00000000-0005-0000-0000-0000C1010000}"/>
    <cellStyle name="SAPBEXstdItem" xfId="330" xr:uid="{00000000-0005-0000-0000-0000C2010000}"/>
    <cellStyle name="SAPBEXstdItem 2" xfId="331" xr:uid="{00000000-0005-0000-0000-0000C3010000}"/>
    <cellStyle name="SAPBEXstdItem 3" xfId="332" xr:uid="{00000000-0005-0000-0000-0000C4010000}"/>
    <cellStyle name="SAPBEXstdItem 4" xfId="333" xr:uid="{00000000-0005-0000-0000-0000C5010000}"/>
    <cellStyle name="SAPBEXstdItem_FMLikp03_081208_15_aprrez" xfId="334" xr:uid="{00000000-0005-0000-0000-0000C6010000}"/>
    <cellStyle name="SAPBEXstdItemX" xfId="335" xr:uid="{00000000-0005-0000-0000-0000C7010000}"/>
    <cellStyle name="SAPBEXstdItemX 2" xfId="336" xr:uid="{00000000-0005-0000-0000-0000C8010000}"/>
    <cellStyle name="SAPBEXtitle" xfId="337" xr:uid="{00000000-0005-0000-0000-0000C9010000}"/>
    <cellStyle name="SAPBEXunassignedItem" xfId="338" xr:uid="{00000000-0005-0000-0000-0000CA010000}"/>
    <cellStyle name="SAPBEXundefined" xfId="339" xr:uid="{00000000-0005-0000-0000-0000CB010000}"/>
    <cellStyle name="SAPBEXundefined 2" xfId="340" xr:uid="{00000000-0005-0000-0000-0000CC010000}"/>
    <cellStyle name="Sheet Title" xfId="341" xr:uid="{00000000-0005-0000-0000-0000CD010000}"/>
    <cellStyle name="Stils 1" xfId="342" xr:uid="{00000000-0005-0000-0000-0000CE010000}"/>
    <cellStyle name="Style 1" xfId="343" xr:uid="{00000000-0005-0000-0000-0000CF010000}"/>
    <cellStyle name="Title 2" xfId="344" xr:uid="{00000000-0005-0000-0000-0000D0010000}"/>
    <cellStyle name="Title 3" xfId="345" xr:uid="{00000000-0005-0000-0000-0000D1010000}"/>
    <cellStyle name="Total 2" xfId="346" xr:uid="{00000000-0005-0000-0000-0000D2010000}"/>
    <cellStyle name="Total 3" xfId="347" xr:uid="{00000000-0005-0000-0000-0000D3010000}"/>
    <cellStyle name="Total 4" xfId="389" xr:uid="{00000000-0005-0000-0000-0000D4010000}"/>
    <cellStyle name="V?st." xfId="348" xr:uid="{00000000-0005-0000-0000-0000D5010000}"/>
    <cellStyle name="Warning Text 2" xfId="349" xr:uid="{00000000-0005-0000-0000-0000D6010000}"/>
    <cellStyle name="Warning Text 3" xfId="350" xr:uid="{00000000-0005-0000-0000-0000D7010000}"/>
    <cellStyle name="Warning Text 4" xfId="390" xr:uid="{00000000-0005-0000-0000-0000D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Budžeta izpildes dinamika 2026. gadā  2021.-2027. ES fondu periodā</a:t>
            </a:r>
          </a:p>
        </c:rich>
      </c:tx>
      <c:layout>
        <c:manualLayout>
          <c:xMode val="edge"/>
          <c:yMode val="edge"/>
          <c:x val="0.21939407325713634"/>
          <c:y val="1.25516106747330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'Budžeta dinamika 21-27'!$F$4</c:f>
              <c:strCache>
                <c:ptCount val="1"/>
                <c:pt idx="0">
                  <c:v>Ikmēneša budžeta izdevumi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05-4C7E-98DB-02FD76654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'Budžeta dinamika 21-27'!$G$2:$R$2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'Budžeta dinamika 21-27'!$G$4:$R$4</c:f>
              <c:numCache>
                <c:formatCode>#,##0</c:formatCode>
                <c:ptCount val="12"/>
                <c:pt idx="0">
                  <c:v>49621356.260000005</c:v>
                </c:pt>
                <c:pt idx="1">
                  <c:v>29549605.680000007</c:v>
                </c:pt>
                <c:pt idx="2">
                  <c:v>52299859.75999999</c:v>
                </c:pt>
                <c:pt idx="3">
                  <c:v>43214570.049999997</c:v>
                </c:pt>
                <c:pt idx="4">
                  <c:v>35635550.310000002</c:v>
                </c:pt>
                <c:pt idx="5">
                  <c:v>53752866.290000051</c:v>
                </c:pt>
                <c:pt idx="6">
                  <c:v>53806663.97999993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2-4146-AFE2-7804DDD29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569600"/>
        <c:axId val="178567424"/>
      </c:barChart>
      <c:lineChart>
        <c:grouping val="standard"/>
        <c:varyColors val="0"/>
        <c:ser>
          <c:idx val="1"/>
          <c:order val="0"/>
          <c:tx>
            <c:strRef>
              <c:f>'Budžeta dinamika 21-27'!$F$3</c:f>
              <c:strCache>
                <c:ptCount val="1"/>
                <c:pt idx="0">
                  <c:v>Budžeta izpilde, kumulatīvi, milj. euro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'Budžeta dinamika 21-27'!$G$2:$R$2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'Budžeta dinamika 21-27'!$G$3:$R$3</c:f>
              <c:numCache>
                <c:formatCode>#,##0</c:formatCode>
                <c:ptCount val="12"/>
                <c:pt idx="0">
                  <c:v>49621356.260000005</c:v>
                </c:pt>
                <c:pt idx="1">
                  <c:v>79170961.940000013</c:v>
                </c:pt>
                <c:pt idx="2">
                  <c:v>131470821.7</c:v>
                </c:pt>
                <c:pt idx="3">
                  <c:v>174685391.75</c:v>
                </c:pt>
                <c:pt idx="4">
                  <c:v>210320942.06</c:v>
                </c:pt>
                <c:pt idx="5">
                  <c:v>264073808.35000005</c:v>
                </c:pt>
                <c:pt idx="6">
                  <c:v>317880472.32999998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F2-4146-AFE2-7804DDD29A6C}"/>
            </c:ext>
          </c:extLst>
        </c:ser>
        <c:ser>
          <c:idx val="3"/>
          <c:order val="2"/>
          <c:tx>
            <c:strRef>
              <c:f>'Budžeta dinamika 21-27'!$F$5</c:f>
              <c:strCache>
                <c:ptCount val="1"/>
                <c:pt idx="0">
                  <c:v>Budžeta likums 2026. gadam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4.0249474413718228E-3"/>
                  <c:y val="-1.47239828544364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0-4117-B16A-0CDCCB2D4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'Budžeta dinamika 21-27'!$G$5:$R$5</c:f>
              <c:numCache>
                <c:formatCode>#,##0</c:formatCode>
                <c:ptCount val="12"/>
                <c:pt idx="11">
                  <c:v>714000000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0-4117-B16A-0CDCCB2D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51424"/>
        <c:axId val="178565504"/>
      </c:lineChart>
      <c:catAx>
        <c:axId val="17855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65504"/>
        <c:crosses val="autoZero"/>
        <c:auto val="1"/>
        <c:lblAlgn val="ctr"/>
        <c:lblOffset val="100"/>
        <c:noMultiLvlLbl val="0"/>
      </c:catAx>
      <c:valAx>
        <c:axId val="178565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51424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lv-LV"/>
                    <a:t>milj. </a:t>
                  </a:r>
                  <a:r>
                    <a:rPr lang="lv-LV" i="1"/>
                    <a:t>euro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8567424"/>
        <c:scaling>
          <c:orientation val="minMax"/>
          <c:max val="300000000"/>
        </c:scaling>
        <c:delete val="1"/>
        <c:axPos val="r"/>
        <c:numFmt formatCode="#,##0" sourceLinked="1"/>
        <c:majorTickMark val="out"/>
        <c:minorTickMark val="none"/>
        <c:tickLblPos val="nextTo"/>
        <c:crossAx val="178569600"/>
        <c:crosses val="max"/>
        <c:crossBetween val="between"/>
        <c:dispUnits>
          <c:builtInUnit val="millions"/>
        </c:dispUnits>
      </c:valAx>
      <c:catAx>
        <c:axId val="17856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567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rgb="FF92D050"/>
  </sheetPr>
  <sheetViews>
    <sheetView zoomScale="102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96"/>
  <sheetViews>
    <sheetView tabSelected="1" zoomScale="85" zoomScaleNormal="85" zoomScaleSheetLayoutView="85" workbookViewId="0">
      <selection activeCell="C70" sqref="C70"/>
    </sheetView>
  </sheetViews>
  <sheetFormatPr defaultColWidth="9.140625" defaultRowHeight="15" outlineLevelRow="1"/>
  <cols>
    <col min="1" max="1" width="43.85546875" style="35" customWidth="1"/>
    <col min="2" max="2" width="16" style="35" customWidth="1"/>
    <col min="3" max="3" width="16.5703125" style="35" customWidth="1"/>
    <col min="4" max="4" width="18" style="35" customWidth="1"/>
    <col min="5" max="5" width="24.5703125" style="35" customWidth="1"/>
    <col min="6" max="6" width="9.140625" style="35" customWidth="1"/>
    <col min="7" max="7" width="18" style="35" bestFit="1" customWidth="1"/>
    <col min="8" max="8" width="28" style="35" customWidth="1"/>
    <col min="9" max="9" width="10.85546875" style="35" bestFit="1" customWidth="1"/>
    <col min="10" max="16384" width="9.140625" style="35"/>
  </cols>
  <sheetData>
    <row r="1" spans="1:8" ht="15.75">
      <c r="A1" s="41"/>
      <c r="B1" s="41"/>
      <c r="C1" s="41"/>
      <c r="D1" s="41"/>
      <c r="E1" s="41"/>
      <c r="F1" s="42"/>
      <c r="G1" s="42"/>
      <c r="H1" s="42"/>
    </row>
    <row r="2" spans="1:8" ht="21" customHeight="1">
      <c r="A2" s="135" t="s">
        <v>0</v>
      </c>
      <c r="B2" s="135"/>
      <c r="C2" s="135"/>
      <c r="D2" s="135"/>
      <c r="E2" s="135"/>
      <c r="F2" s="42"/>
      <c r="G2" s="42"/>
      <c r="H2" s="42"/>
    </row>
    <row r="3" spans="1:8" ht="19.5" customHeight="1">
      <c r="A3" s="112" t="s">
        <v>122</v>
      </c>
      <c r="B3" s="9"/>
      <c r="C3" s="9"/>
      <c r="D3" s="9"/>
      <c r="E3" s="9"/>
      <c r="F3" s="42"/>
      <c r="G3" s="42"/>
      <c r="H3" s="42"/>
    </row>
    <row r="4" spans="1:8" ht="19.5" customHeight="1">
      <c r="A4" s="136" t="s">
        <v>1</v>
      </c>
      <c r="B4" s="136"/>
      <c r="C4" s="136"/>
      <c r="D4" s="136"/>
      <c r="E4" s="43">
        <f>'Budžeta dinamika 21-27'!R5</f>
        <v>714000000</v>
      </c>
      <c r="F4" s="42"/>
      <c r="G4" s="42"/>
      <c r="H4" s="42"/>
    </row>
    <row r="5" spans="1:8" ht="19.5" customHeight="1">
      <c r="A5" s="136" t="s">
        <v>2</v>
      </c>
      <c r="B5" s="136"/>
      <c r="C5" s="136"/>
      <c r="D5" s="136"/>
      <c r="E5" s="43">
        <f>B92</f>
        <v>668043644</v>
      </c>
      <c r="F5" s="42"/>
      <c r="G5" s="42"/>
      <c r="H5" s="42"/>
    </row>
    <row r="6" spans="1:8" ht="19.5" customHeight="1">
      <c r="A6" s="136" t="s">
        <v>3</v>
      </c>
      <c r="B6" s="136"/>
      <c r="C6" s="136"/>
      <c r="D6" s="136"/>
      <c r="E6" s="43">
        <f>E4-E5</f>
        <v>45956356</v>
      </c>
      <c r="F6" s="42"/>
      <c r="G6" s="42"/>
      <c r="H6" s="42"/>
    </row>
    <row r="7" spans="1:8" s="44" customFormat="1" ht="49.5" customHeight="1">
      <c r="A7" s="17" t="s">
        <v>4</v>
      </c>
      <c r="B7" s="17" t="s">
        <v>5</v>
      </c>
      <c r="C7" s="17" t="s">
        <v>121</v>
      </c>
      <c r="D7" s="17" t="s">
        <v>6</v>
      </c>
      <c r="E7" s="17" t="s">
        <v>7</v>
      </c>
    </row>
    <row r="8" spans="1:8" s="45" customFormat="1" ht="15.75" customHeight="1" thickBot="1">
      <c r="A8" s="17">
        <v>1</v>
      </c>
      <c r="B8" s="17">
        <v>2</v>
      </c>
      <c r="C8" s="17">
        <v>3</v>
      </c>
      <c r="D8" s="17" t="s">
        <v>8</v>
      </c>
      <c r="E8" s="17" t="s">
        <v>9</v>
      </c>
    </row>
    <row r="9" spans="1:8" s="46" customFormat="1" ht="18.75" collapsed="1">
      <c r="A9" s="128" t="s">
        <v>10</v>
      </c>
      <c r="B9" s="129"/>
      <c r="C9" s="129"/>
      <c r="D9" s="129"/>
      <c r="E9" s="130"/>
      <c r="F9" s="37"/>
    </row>
    <row r="10" spans="1:8" s="46" customFormat="1" ht="15.75">
      <c r="A10" s="47" t="s">
        <v>11</v>
      </c>
      <c r="B10" s="48">
        <f>SUM(B11:B22)</f>
        <v>115470386</v>
      </c>
      <c r="C10" s="48">
        <f>SUM(C11:C22)</f>
        <v>50938300.019999996</v>
      </c>
      <c r="D10" s="22">
        <f>C10/B10</f>
        <v>0.44113734944992733</v>
      </c>
      <c r="E10" s="48">
        <f>B10-C10</f>
        <v>64532085.980000004</v>
      </c>
      <c r="F10" s="37"/>
    </row>
    <row r="11" spans="1:8" s="46" customFormat="1" ht="15.75">
      <c r="A11" s="49" t="s">
        <v>12</v>
      </c>
      <c r="B11" s="50">
        <v>48480568</v>
      </c>
      <c r="C11" s="50">
        <v>20220379.050000001</v>
      </c>
      <c r="D11" s="21">
        <f t="shared" ref="D11:D22" si="0">IFERROR(C11/B11,"-")</f>
        <v>0.41708214000298016</v>
      </c>
      <c r="E11" s="51">
        <f t="shared" ref="E11:E22" si="1">IF(B11&gt;0,B11-C11,0)</f>
        <v>28260188.949999999</v>
      </c>
      <c r="F11" s="37"/>
    </row>
    <row r="12" spans="1:8" s="46" customFormat="1" ht="15.75">
      <c r="A12" s="49" t="s">
        <v>13</v>
      </c>
      <c r="B12" s="50">
        <v>39831203</v>
      </c>
      <c r="C12" s="50">
        <v>18261604.989999998</v>
      </c>
      <c r="D12" s="21">
        <f t="shared" si="0"/>
        <v>0.458474854249318</v>
      </c>
      <c r="E12" s="51">
        <f t="shared" si="1"/>
        <v>21569598.010000002</v>
      </c>
      <c r="F12" s="37"/>
    </row>
    <row r="13" spans="1:8" s="46" customFormat="1" ht="15.75">
      <c r="A13" s="49" t="s">
        <v>14</v>
      </c>
      <c r="B13" s="50">
        <v>7445989</v>
      </c>
      <c r="C13" s="50">
        <v>2620844.2200000002</v>
      </c>
      <c r="D13" s="21">
        <f t="shared" si="0"/>
        <v>0.35198067308452918</v>
      </c>
      <c r="E13" s="51">
        <f t="shared" si="1"/>
        <v>4825144.7799999993</v>
      </c>
      <c r="F13" s="37"/>
    </row>
    <row r="14" spans="1:8" s="46" customFormat="1" ht="15.75">
      <c r="A14" s="49" t="s">
        <v>15</v>
      </c>
      <c r="B14" s="50">
        <v>7101250</v>
      </c>
      <c r="C14" s="50">
        <v>3061599.57</v>
      </c>
      <c r="D14" s="21">
        <f t="shared" si="0"/>
        <v>0.43113530293962327</v>
      </c>
      <c r="E14" s="51">
        <f t="shared" si="1"/>
        <v>4039650.43</v>
      </c>
      <c r="F14" s="37"/>
    </row>
    <row r="15" spans="1:8" s="46" customFormat="1" ht="15.75">
      <c r="A15" s="49" t="s">
        <v>16</v>
      </c>
      <c r="B15" s="50">
        <v>9406296</v>
      </c>
      <c r="C15" s="50">
        <v>5553799.9500000002</v>
      </c>
      <c r="D15" s="21">
        <f t="shared" si="0"/>
        <v>0.59043431654712974</v>
      </c>
      <c r="E15" s="51">
        <f t="shared" si="1"/>
        <v>3852496.05</v>
      </c>
      <c r="F15" s="37"/>
    </row>
    <row r="16" spans="1:8" s="46" customFormat="1" ht="15.75">
      <c r="A16" s="49" t="s">
        <v>17</v>
      </c>
      <c r="B16" s="50">
        <v>1741736</v>
      </c>
      <c r="C16" s="50">
        <v>820728.13</v>
      </c>
      <c r="D16" s="21">
        <f t="shared" si="0"/>
        <v>0.47121270387705139</v>
      </c>
      <c r="E16" s="51">
        <f t="shared" si="1"/>
        <v>921007.87</v>
      </c>
      <c r="F16" s="37"/>
    </row>
    <row r="17" spans="1:6" s="46" customFormat="1" ht="15.75">
      <c r="A17" s="49" t="s">
        <v>18</v>
      </c>
      <c r="B17" s="50">
        <v>511138</v>
      </c>
      <c r="C17" s="50">
        <v>156817.29999999999</v>
      </c>
      <c r="D17" s="21">
        <f t="shared" si="0"/>
        <v>0.30680031615728037</v>
      </c>
      <c r="E17" s="51">
        <f t="shared" si="1"/>
        <v>354320.7</v>
      </c>
      <c r="F17" s="37"/>
    </row>
    <row r="18" spans="1:6" s="46" customFormat="1" ht="15.75">
      <c r="A18" s="49" t="s">
        <v>19</v>
      </c>
      <c r="B18" s="50">
        <v>393576</v>
      </c>
      <c r="C18" s="50">
        <v>93967.03</v>
      </c>
      <c r="D18" s="21">
        <f t="shared" si="0"/>
        <v>0.23875193101205358</v>
      </c>
      <c r="E18" s="51">
        <f t="shared" si="1"/>
        <v>299608.96999999997</v>
      </c>
      <c r="F18" s="37"/>
    </row>
    <row r="19" spans="1:6" s="46" customFormat="1" ht="15.75">
      <c r="A19" s="49" t="s">
        <v>20</v>
      </c>
      <c r="B19" s="50">
        <v>324571</v>
      </c>
      <c r="C19" s="50">
        <v>85986.98</v>
      </c>
      <c r="D19" s="21">
        <f t="shared" si="0"/>
        <v>0.26492502410874663</v>
      </c>
      <c r="E19" s="51">
        <f t="shared" si="1"/>
        <v>238584.02000000002</v>
      </c>
      <c r="F19" s="37"/>
    </row>
    <row r="20" spans="1:6" s="46" customFormat="1" ht="15.75">
      <c r="A20" s="49" t="s">
        <v>21</v>
      </c>
      <c r="B20" s="50">
        <v>180399</v>
      </c>
      <c r="C20" s="50">
        <v>40095.43</v>
      </c>
      <c r="D20" s="21">
        <f t="shared" si="0"/>
        <v>0.22225971319131482</v>
      </c>
      <c r="E20" s="51">
        <f t="shared" si="1"/>
        <v>140303.57</v>
      </c>
      <c r="F20" s="37"/>
    </row>
    <row r="21" spans="1:6" s="46" customFormat="1" ht="15.75">
      <c r="A21" s="49" t="s">
        <v>22</v>
      </c>
      <c r="B21" s="50">
        <v>49685</v>
      </c>
      <c r="C21" s="50">
        <v>22477.37</v>
      </c>
      <c r="D21" s="21">
        <f t="shared" si="0"/>
        <v>0.45239750427694475</v>
      </c>
      <c r="E21" s="51">
        <f t="shared" si="1"/>
        <v>27207.63</v>
      </c>
      <c r="F21" s="37"/>
    </row>
    <row r="22" spans="1:6" s="46" customFormat="1" ht="15.75">
      <c r="A22" s="49" t="s">
        <v>124</v>
      </c>
      <c r="B22" s="50">
        <v>3975</v>
      </c>
      <c r="C22" s="50">
        <v>0</v>
      </c>
      <c r="D22" s="21">
        <f t="shared" si="0"/>
        <v>0</v>
      </c>
      <c r="E22" s="51">
        <f t="shared" si="1"/>
        <v>3975</v>
      </c>
      <c r="F22" s="37"/>
    </row>
    <row r="23" spans="1:6" s="46" customFormat="1" ht="15.75">
      <c r="A23" s="47" t="s">
        <v>23</v>
      </c>
      <c r="B23" s="48">
        <f>B24+B25+B26+B27+B28+B29+B30+B31+B32+B33+B34+B35</f>
        <v>129476072</v>
      </c>
      <c r="C23" s="48">
        <f>C24+C25+C26+C27+C28+C29+C30+C31+C32+C33+C34+C35</f>
        <v>49995989.060000002</v>
      </c>
      <c r="D23" s="22">
        <f>C23/B23</f>
        <v>0.38614076166907507</v>
      </c>
      <c r="E23" s="48">
        <f>B23-C23</f>
        <v>79480082.939999998</v>
      </c>
      <c r="F23" s="37"/>
    </row>
    <row r="24" spans="1:6" s="46" customFormat="1" ht="15.75">
      <c r="A24" s="52" t="s">
        <v>24</v>
      </c>
      <c r="B24" s="50">
        <v>34796222</v>
      </c>
      <c r="C24" s="50">
        <v>11063154.24</v>
      </c>
      <c r="D24" s="21">
        <f t="shared" ref="D24:D36" si="2">IFERROR(C24/B24,"-")</f>
        <v>0.31794124775959876</v>
      </c>
      <c r="E24" s="51">
        <f t="shared" ref="E24:E36" si="3">IF(B24&gt;0,B24-C24,0)</f>
        <v>23733067.759999998</v>
      </c>
      <c r="F24" s="37"/>
    </row>
    <row r="25" spans="1:6" s="46" customFormat="1" ht="15.75">
      <c r="A25" s="53" t="s">
        <v>25</v>
      </c>
      <c r="B25" s="50">
        <v>34854272</v>
      </c>
      <c r="C25" s="50">
        <v>16795929.18</v>
      </c>
      <c r="D25" s="21">
        <f t="shared" si="2"/>
        <v>0.48189011608103594</v>
      </c>
      <c r="E25" s="51">
        <f t="shared" si="3"/>
        <v>18058342.82</v>
      </c>
      <c r="F25" s="37"/>
    </row>
    <row r="26" spans="1:6" s="46" customFormat="1" ht="15.75">
      <c r="A26" s="53" t="s">
        <v>26</v>
      </c>
      <c r="B26" s="50">
        <v>21580325</v>
      </c>
      <c r="C26" s="50">
        <v>8192237.1000000006</v>
      </c>
      <c r="D26" s="21">
        <f t="shared" si="2"/>
        <v>0.37961602061136707</v>
      </c>
      <c r="E26" s="51">
        <f t="shared" si="3"/>
        <v>13388087.899999999</v>
      </c>
      <c r="F26" s="37"/>
    </row>
    <row r="27" spans="1:6" s="46" customFormat="1" ht="15.75">
      <c r="A27" s="53" t="s">
        <v>27</v>
      </c>
      <c r="B27" s="50">
        <v>21315064</v>
      </c>
      <c r="C27" s="50">
        <v>9719335.5600000005</v>
      </c>
      <c r="D27" s="21">
        <f t="shared" si="2"/>
        <v>0.45598434797099369</v>
      </c>
      <c r="E27" s="51">
        <f t="shared" si="3"/>
        <v>11595728.439999999</v>
      </c>
      <c r="F27" s="37"/>
    </row>
    <row r="28" spans="1:6" s="46" customFormat="1" ht="15.75" collapsed="1">
      <c r="A28" s="53" t="s">
        <v>29</v>
      </c>
      <c r="B28" s="50">
        <v>4493874</v>
      </c>
      <c r="C28" s="50">
        <v>613004.1</v>
      </c>
      <c r="D28" s="21">
        <f t="shared" si="2"/>
        <v>0.13640883122223721</v>
      </c>
      <c r="E28" s="51">
        <f t="shared" si="3"/>
        <v>3880869.9</v>
      </c>
      <c r="F28" s="37"/>
    </row>
    <row r="29" spans="1:6" s="46" customFormat="1" ht="15.75">
      <c r="A29" s="53" t="s">
        <v>28</v>
      </c>
      <c r="B29" s="50">
        <v>5448959</v>
      </c>
      <c r="C29" s="50">
        <v>1828202.91</v>
      </c>
      <c r="D29" s="21">
        <f t="shared" si="2"/>
        <v>0.33551416151231822</v>
      </c>
      <c r="E29" s="51">
        <f t="shared" si="3"/>
        <v>3620756.09</v>
      </c>
      <c r="F29" s="37"/>
    </row>
    <row r="30" spans="1:6" s="46" customFormat="1" ht="15.75">
      <c r="A30" s="53" t="s">
        <v>30</v>
      </c>
      <c r="B30" s="50">
        <v>3511865</v>
      </c>
      <c r="C30" s="50">
        <v>543105.11</v>
      </c>
      <c r="D30" s="21">
        <f t="shared" si="2"/>
        <v>0.154648629716689</v>
      </c>
      <c r="E30" s="51">
        <f t="shared" si="3"/>
        <v>2968759.89</v>
      </c>
      <c r="F30" s="37"/>
    </row>
    <row r="31" spans="1:6" s="46" customFormat="1" ht="15.75">
      <c r="A31" s="54" t="s">
        <v>31</v>
      </c>
      <c r="B31" s="50">
        <v>1027250</v>
      </c>
      <c r="C31" s="50">
        <v>110788.1</v>
      </c>
      <c r="D31" s="21">
        <f t="shared" si="2"/>
        <v>0.10784920905329765</v>
      </c>
      <c r="E31" s="51">
        <f t="shared" si="3"/>
        <v>916461.9</v>
      </c>
      <c r="F31" s="37"/>
    </row>
    <row r="32" spans="1:6" s="46" customFormat="1" ht="15.75">
      <c r="A32" s="54" t="s">
        <v>32</v>
      </c>
      <c r="B32" s="50">
        <v>1510000</v>
      </c>
      <c r="C32" s="50">
        <v>849518.56</v>
      </c>
      <c r="D32" s="21">
        <f t="shared" si="2"/>
        <v>0.56259507284768218</v>
      </c>
      <c r="E32" s="51">
        <f t="shared" si="3"/>
        <v>660481.43999999994</v>
      </c>
      <c r="F32" s="37"/>
    </row>
    <row r="33" spans="1:8" s="46" customFormat="1" ht="15.75" collapsed="1">
      <c r="A33" s="55" t="s">
        <v>33</v>
      </c>
      <c r="B33" s="50">
        <v>653694</v>
      </c>
      <c r="C33" s="50">
        <v>245040.89</v>
      </c>
      <c r="D33" s="21">
        <f t="shared" si="2"/>
        <v>0.37485565111504776</v>
      </c>
      <c r="E33" s="51">
        <f t="shared" si="3"/>
        <v>408653.11</v>
      </c>
      <c r="F33" s="37"/>
    </row>
    <row r="34" spans="1:8" s="46" customFormat="1" ht="15.75">
      <c r="A34" s="126" t="s">
        <v>34</v>
      </c>
      <c r="B34" s="114">
        <v>194299</v>
      </c>
      <c r="C34" s="127">
        <v>13934.12</v>
      </c>
      <c r="D34" s="115">
        <f t="shared" si="2"/>
        <v>7.1714831265214954E-2</v>
      </c>
      <c r="E34" s="116">
        <f t="shared" si="3"/>
        <v>180364.88</v>
      </c>
      <c r="F34" s="37"/>
    </row>
    <row r="35" spans="1:8" s="46" customFormat="1" ht="15.75">
      <c r="A35" s="113" t="s">
        <v>35</v>
      </c>
      <c r="B35" s="50">
        <v>90248</v>
      </c>
      <c r="C35" s="50">
        <v>21739.19</v>
      </c>
      <c r="D35" s="21">
        <f t="shared" si="2"/>
        <v>0.24088278964630794</v>
      </c>
      <c r="E35" s="51">
        <f t="shared" si="3"/>
        <v>68508.81</v>
      </c>
      <c r="F35" s="37"/>
    </row>
    <row r="36" spans="1:8" s="46" customFormat="1" ht="15.75" hidden="1" outlineLevel="1">
      <c r="A36" s="55" t="s">
        <v>36</v>
      </c>
      <c r="B36" s="56">
        <v>0</v>
      </c>
      <c r="C36" s="56">
        <v>0</v>
      </c>
      <c r="D36" s="117" t="str">
        <f t="shared" si="2"/>
        <v>-</v>
      </c>
      <c r="E36" s="118">
        <f t="shared" si="3"/>
        <v>0</v>
      </c>
      <c r="F36" s="37"/>
    </row>
    <row r="37" spans="1:8" s="46" customFormat="1" ht="15.75" hidden="1" outlineLevel="1">
      <c r="A37" s="55"/>
      <c r="B37" s="56"/>
      <c r="C37" s="56"/>
      <c r="D37" s="21"/>
      <c r="E37" s="51"/>
      <c r="F37" s="37"/>
    </row>
    <row r="38" spans="1:8" s="46" customFormat="1" ht="15.75" collapsed="1">
      <c r="A38" s="47" t="s">
        <v>37</v>
      </c>
      <c r="B38" s="48">
        <f>B39+B40+B41</f>
        <v>4640251</v>
      </c>
      <c r="C38" s="48">
        <f>C39+C40+C41</f>
        <v>1051421.08</v>
      </c>
      <c r="D38" s="22">
        <f>C38/B38</f>
        <v>0.22658711349881722</v>
      </c>
      <c r="E38" s="48">
        <f>B38-C38</f>
        <v>3588829.92</v>
      </c>
      <c r="F38" s="37"/>
    </row>
    <row r="39" spans="1:8" s="46" customFormat="1" ht="15.75">
      <c r="A39" s="52" t="s">
        <v>38</v>
      </c>
      <c r="B39" s="50">
        <v>3102313</v>
      </c>
      <c r="C39" s="57">
        <v>177090.38</v>
      </c>
      <c r="D39" s="21">
        <f>IFERROR(C39/B39,"-")</f>
        <v>5.7083337496893448E-2</v>
      </c>
      <c r="E39" s="51">
        <f>IF(B39&gt;0,B39-C39,0)</f>
        <v>2925222.62</v>
      </c>
      <c r="F39" s="37"/>
    </row>
    <row r="40" spans="1:8" s="46" customFormat="1" ht="15.75">
      <c r="A40" s="53" t="s">
        <v>39</v>
      </c>
      <c r="B40" s="50">
        <v>1537938</v>
      </c>
      <c r="C40" s="56">
        <v>874330.7</v>
      </c>
      <c r="D40" s="21">
        <f>IFERROR(C40/B40,"-")</f>
        <v>0.5685084184147865</v>
      </c>
      <c r="E40" s="51">
        <f>IF(B40&gt;0,B40-C40,0)</f>
        <v>663607.30000000005</v>
      </c>
      <c r="F40" s="37"/>
    </row>
    <row r="41" spans="1:8" s="46" customFormat="1" ht="15.75" hidden="1" outlineLevel="1">
      <c r="A41" s="53" t="s">
        <v>40</v>
      </c>
      <c r="B41" s="50"/>
      <c r="C41" s="50"/>
      <c r="D41" s="21" t="str">
        <f>IFERROR(C41/B41,"-")</f>
        <v>-</v>
      </c>
      <c r="E41" s="51">
        <f>IF(B41&gt;0,B41-C41,0)</f>
        <v>0</v>
      </c>
      <c r="F41" s="37"/>
    </row>
    <row r="42" spans="1:8" s="46" customFormat="1" ht="15.75" hidden="1" outlineLevel="1">
      <c r="A42" s="53"/>
      <c r="B42" s="50"/>
      <c r="C42" s="50"/>
      <c r="D42" s="21"/>
      <c r="E42" s="51"/>
      <c r="F42" s="37"/>
    </row>
    <row r="43" spans="1:8" s="46" customFormat="1" ht="15.75" collapsed="1">
      <c r="A43" s="47" t="s">
        <v>41</v>
      </c>
      <c r="B43" s="48">
        <f>B44+B45+B46</f>
        <v>34862817</v>
      </c>
      <c r="C43" s="48">
        <f>C44+C45+C46</f>
        <v>21545540.850000001</v>
      </c>
      <c r="D43" s="22">
        <f>C43/B43</f>
        <v>0.61800917722741688</v>
      </c>
      <c r="E43" s="48">
        <f t="shared" ref="E43" si="4">E44</f>
        <v>13317276.149999999</v>
      </c>
      <c r="F43" s="37"/>
    </row>
    <row r="44" spans="1:8" s="46" customFormat="1" ht="15.75">
      <c r="A44" s="58" t="s">
        <v>42</v>
      </c>
      <c r="B44" s="50">
        <v>34862817</v>
      </c>
      <c r="C44" s="57">
        <v>21545540.850000001</v>
      </c>
      <c r="D44" s="21">
        <f t="shared" ref="D44" si="5">IFERROR(C44/B44,"-")</f>
        <v>0.61800917722741688</v>
      </c>
      <c r="E44" s="51">
        <f t="shared" ref="E44" si="6">IF(B44&gt;0,B44-C44,0)</f>
        <v>13317276.149999999</v>
      </c>
      <c r="F44" s="37"/>
    </row>
    <row r="45" spans="1:8" s="46" customFormat="1" ht="15.75" hidden="1" outlineLevel="1">
      <c r="A45" s="59"/>
      <c r="B45" s="60"/>
      <c r="C45" s="60"/>
      <c r="D45" s="61"/>
      <c r="E45" s="60"/>
      <c r="F45" s="37"/>
    </row>
    <row r="46" spans="1:8" s="46" customFormat="1" ht="38.25" customHeight="1" collapsed="1">
      <c r="A46" s="137" t="s">
        <v>43</v>
      </c>
      <c r="B46" s="138"/>
      <c r="C46" s="138"/>
      <c r="D46" s="138"/>
      <c r="E46" s="139"/>
      <c r="F46" s="62"/>
      <c r="G46" s="62"/>
      <c r="H46" s="62"/>
    </row>
    <row r="47" spans="1:8" s="46" customFormat="1" ht="15.75">
      <c r="A47" s="63" t="s">
        <v>41</v>
      </c>
      <c r="B47" s="64">
        <f>B48</f>
        <v>46188568</v>
      </c>
      <c r="C47" s="64">
        <f>C48</f>
        <v>13971364</v>
      </c>
      <c r="D47" s="24">
        <f t="shared" ref="D47:D54" si="7">IFERROR(C47/B47,"-")</f>
        <v>0.30248532494014535</v>
      </c>
      <c r="E47" s="64">
        <f>B47-C47</f>
        <v>32217204</v>
      </c>
      <c r="F47" s="62"/>
      <c r="G47" s="62"/>
      <c r="H47" s="62"/>
    </row>
    <row r="48" spans="1:8" s="46" customFormat="1" ht="16.5" thickBot="1">
      <c r="A48" s="65" t="s">
        <v>44</v>
      </c>
      <c r="B48" s="66">
        <v>46188568</v>
      </c>
      <c r="C48" s="66">
        <v>13971364</v>
      </c>
      <c r="D48" s="23">
        <f t="shared" si="7"/>
        <v>0.30248532494014535</v>
      </c>
      <c r="E48" s="67">
        <f>IF(B48&gt;0,B48-C48,0)</f>
        <v>32217204</v>
      </c>
      <c r="F48" s="38"/>
      <c r="G48" s="39"/>
      <c r="H48" s="68"/>
    </row>
    <row r="49" spans="1:9" s="46" customFormat="1" ht="15.75">
      <c r="A49" s="63" t="s">
        <v>37</v>
      </c>
      <c r="B49" s="64">
        <f>B50</f>
        <v>14807125</v>
      </c>
      <c r="C49" s="64">
        <f>C50</f>
        <v>9686510.5800000001</v>
      </c>
      <c r="D49" s="24">
        <f t="shared" si="7"/>
        <v>0.6541790239496188</v>
      </c>
      <c r="E49" s="64">
        <f>B49-C49</f>
        <v>5120614.42</v>
      </c>
      <c r="F49" s="62"/>
      <c r="G49" s="62"/>
      <c r="H49" s="62"/>
    </row>
    <row r="50" spans="1:9" s="46" customFormat="1" ht="16.5" thickBot="1">
      <c r="A50" s="65" t="s">
        <v>45</v>
      </c>
      <c r="B50" s="66">
        <v>14807125</v>
      </c>
      <c r="C50" s="66">
        <v>9686510.5800000001</v>
      </c>
      <c r="D50" s="23">
        <f t="shared" si="7"/>
        <v>0.6541790239496188</v>
      </c>
      <c r="E50" s="67">
        <f>IF(B50&gt;0,B50-C50,0)</f>
        <v>5120614.42</v>
      </c>
      <c r="F50" s="38"/>
      <c r="G50" s="39"/>
      <c r="H50" s="68"/>
    </row>
    <row r="51" spans="1:9" s="46" customFormat="1" ht="15.75">
      <c r="A51" s="69" t="s">
        <v>11</v>
      </c>
      <c r="B51" s="70">
        <f>B52</f>
        <v>23343175</v>
      </c>
      <c r="C51" s="70">
        <f>C52</f>
        <v>15037452.42</v>
      </c>
      <c r="D51" s="24">
        <f t="shared" si="7"/>
        <v>0.64419053620597888</v>
      </c>
      <c r="E51" s="70">
        <f>B51-C51</f>
        <v>8305722.5800000001</v>
      </c>
      <c r="F51" s="62"/>
      <c r="G51" s="62"/>
      <c r="H51" s="62"/>
    </row>
    <row r="52" spans="1:9" s="46" customFormat="1" ht="16.5" thickBot="1">
      <c r="A52" s="65" t="s">
        <v>20</v>
      </c>
      <c r="B52" s="66">
        <v>23343175</v>
      </c>
      <c r="C52" s="66">
        <v>15037452.42</v>
      </c>
      <c r="D52" s="23">
        <f t="shared" si="7"/>
        <v>0.64419053620597888</v>
      </c>
      <c r="E52" s="67">
        <f>IF(B52&gt;0,B52-C52,0)</f>
        <v>8305722.5800000001</v>
      </c>
      <c r="F52" s="38"/>
      <c r="G52" s="39"/>
      <c r="H52" s="68"/>
      <c r="I52" s="71"/>
    </row>
    <row r="53" spans="1:9" s="46" customFormat="1" ht="15.75">
      <c r="A53" s="72" t="s">
        <v>23</v>
      </c>
      <c r="B53" s="70">
        <f>B54</f>
        <v>269564997</v>
      </c>
      <c r="C53" s="70">
        <f>C54</f>
        <v>142412086.91999999</v>
      </c>
      <c r="D53" s="24">
        <f t="shared" si="7"/>
        <v>0.52830333502090399</v>
      </c>
      <c r="E53" s="70">
        <f>B53-C53</f>
        <v>127152910.08000001</v>
      </c>
      <c r="F53" s="62"/>
      <c r="G53" s="62"/>
      <c r="H53" s="62"/>
    </row>
    <row r="54" spans="1:9" s="46" customFormat="1" ht="24.75" customHeight="1" thickBot="1">
      <c r="A54" s="73" t="s">
        <v>34</v>
      </c>
      <c r="B54" s="66">
        <v>269564997</v>
      </c>
      <c r="C54" s="66">
        <v>142412086.91999999</v>
      </c>
      <c r="D54" s="23">
        <f t="shared" si="7"/>
        <v>0.52830333502090399</v>
      </c>
      <c r="E54" s="67">
        <f>IF(B54&gt;0,B54-C54,0)</f>
        <v>127152910.08000001</v>
      </c>
      <c r="F54" s="37"/>
    </row>
    <row r="55" spans="1:9" s="46" customFormat="1" ht="18.75">
      <c r="A55" s="128" t="s">
        <v>46</v>
      </c>
      <c r="B55" s="129"/>
      <c r="C55" s="129"/>
      <c r="D55" s="129"/>
      <c r="E55" s="130"/>
      <c r="F55" s="37"/>
    </row>
    <row r="56" spans="1:9" s="46" customFormat="1" ht="15.75">
      <c r="A56" s="74" t="s">
        <v>47</v>
      </c>
      <c r="B56" s="48">
        <f>B61+B57+B63+B62+B60+B67+B66+B58+B65+B68+B64+B59</f>
        <v>29694228</v>
      </c>
      <c r="C56" s="48">
        <f>C61+C57+C63+C62+C60+C67+C66+C58+C65+C68+C64+C59</f>
        <v>13241807.400000002</v>
      </c>
      <c r="D56" s="22">
        <f>C56/B56</f>
        <v>0.44593876628144707</v>
      </c>
      <c r="E56" s="48">
        <f>B56-C56</f>
        <v>16452420.599999998</v>
      </c>
      <c r="F56" s="37"/>
    </row>
    <row r="57" spans="1:9" s="46" customFormat="1" ht="15.75">
      <c r="A57" s="75" t="s">
        <v>48</v>
      </c>
      <c r="B57" s="50">
        <v>20860966</v>
      </c>
      <c r="C57" s="50">
        <v>9745976.3000000007</v>
      </c>
      <c r="D57" s="21">
        <f t="shared" ref="D57:D68" si="8">IFERROR(C57/B57,"-")</f>
        <v>0.46718720024758204</v>
      </c>
      <c r="E57" s="50">
        <f t="shared" ref="E57:E68" si="9">IF(B57&gt;0,B57-C57,0)</f>
        <v>11114989.699999999</v>
      </c>
      <c r="F57" s="35"/>
      <c r="G57" s="35"/>
      <c r="H57" s="35"/>
    </row>
    <row r="58" spans="1:9" s="46" customFormat="1" ht="15.75">
      <c r="A58" s="75" t="s">
        <v>49</v>
      </c>
      <c r="B58" s="50">
        <v>1692761</v>
      </c>
      <c r="C58" s="50">
        <v>577767.14</v>
      </c>
      <c r="D58" s="21">
        <f t="shared" si="8"/>
        <v>0.3413164291946707</v>
      </c>
      <c r="E58" s="50">
        <f t="shared" si="9"/>
        <v>1114993.8599999999</v>
      </c>
      <c r="F58" s="37"/>
    </row>
    <row r="59" spans="1:9" s="46" customFormat="1" ht="15.75">
      <c r="A59" s="75" t="s">
        <v>50</v>
      </c>
      <c r="B59" s="50">
        <v>1354120</v>
      </c>
      <c r="C59" s="50">
        <v>437043.84</v>
      </c>
      <c r="D59" s="21">
        <f t="shared" si="8"/>
        <v>0.32275118896405047</v>
      </c>
      <c r="E59" s="50">
        <f t="shared" si="9"/>
        <v>917076.15999999992</v>
      </c>
      <c r="F59" s="37"/>
      <c r="I59" s="35"/>
    </row>
    <row r="60" spans="1:9" s="46" customFormat="1" ht="15.75">
      <c r="A60" s="75" t="s">
        <v>51</v>
      </c>
      <c r="B60" s="50">
        <v>1153419</v>
      </c>
      <c r="C60" s="50">
        <v>445294.17</v>
      </c>
      <c r="D60" s="21">
        <f t="shared" si="8"/>
        <v>0.38606453509089061</v>
      </c>
      <c r="E60" s="50">
        <f t="shared" si="9"/>
        <v>708124.83000000007</v>
      </c>
      <c r="F60" s="35"/>
      <c r="G60" s="35"/>
      <c r="H60" s="35"/>
      <c r="I60" s="42"/>
    </row>
    <row r="61" spans="1:9" s="46" customFormat="1" ht="15.75">
      <c r="A61" s="75" t="s">
        <v>52</v>
      </c>
      <c r="B61" s="50">
        <v>1208403</v>
      </c>
      <c r="C61" s="50">
        <v>583434.4</v>
      </c>
      <c r="D61" s="21">
        <f t="shared" si="8"/>
        <v>0.48281442532002983</v>
      </c>
      <c r="E61" s="51">
        <f t="shared" si="9"/>
        <v>624968.6</v>
      </c>
      <c r="F61" s="35"/>
      <c r="G61" s="35"/>
      <c r="H61" s="35"/>
      <c r="I61" s="35"/>
    </row>
    <row r="62" spans="1:9" s="46" customFormat="1" ht="15.75">
      <c r="A62" s="75" t="s">
        <v>53</v>
      </c>
      <c r="B62" s="50">
        <v>669450</v>
      </c>
      <c r="C62" s="50">
        <v>263752.71999999997</v>
      </c>
      <c r="D62" s="21">
        <f t="shared" si="8"/>
        <v>0.39398419598177603</v>
      </c>
      <c r="E62" s="50">
        <f t="shared" si="9"/>
        <v>405697.28000000003</v>
      </c>
      <c r="F62" s="42"/>
      <c r="G62" s="35"/>
      <c r="H62" s="35"/>
      <c r="I62" s="42"/>
    </row>
    <row r="63" spans="1:9" s="42" customFormat="1" ht="15.75">
      <c r="A63" s="75" t="s">
        <v>55</v>
      </c>
      <c r="B63" s="50">
        <v>611447</v>
      </c>
      <c r="C63" s="50">
        <v>222007.05</v>
      </c>
      <c r="D63" s="21">
        <f t="shared" si="8"/>
        <v>0.36308469908266783</v>
      </c>
      <c r="E63" s="50">
        <f t="shared" si="9"/>
        <v>389439.95</v>
      </c>
      <c r="G63" s="35"/>
      <c r="H63" s="35"/>
      <c r="I63" s="35"/>
    </row>
    <row r="64" spans="1:9" s="42" customFormat="1" ht="15.75">
      <c r="A64" s="75" t="s">
        <v>54</v>
      </c>
      <c r="B64" s="50">
        <v>761758</v>
      </c>
      <c r="C64" s="50">
        <v>405934.72</v>
      </c>
      <c r="D64" s="21">
        <f t="shared" si="8"/>
        <v>0.53289196831539676</v>
      </c>
      <c r="E64" s="50">
        <f t="shared" si="9"/>
        <v>355823.28</v>
      </c>
      <c r="F64" s="35"/>
      <c r="G64" s="35"/>
      <c r="H64" s="35"/>
      <c r="I64" s="35"/>
    </row>
    <row r="65" spans="1:9" ht="15.75">
      <c r="A65" s="75" t="s">
        <v>56</v>
      </c>
      <c r="B65" s="50">
        <v>699156</v>
      </c>
      <c r="C65" s="50">
        <v>343469.78</v>
      </c>
      <c r="D65" s="21">
        <f t="shared" si="8"/>
        <v>0.49126343763051455</v>
      </c>
      <c r="E65" s="50">
        <f t="shared" si="9"/>
        <v>355686.22</v>
      </c>
      <c r="F65" s="37"/>
      <c r="G65" s="46"/>
      <c r="H65" s="46"/>
      <c r="I65" s="46"/>
    </row>
    <row r="66" spans="1:9" ht="15.75">
      <c r="A66" s="75" t="s">
        <v>57</v>
      </c>
      <c r="B66" s="50">
        <v>430260</v>
      </c>
      <c r="C66" s="50">
        <v>92985.85</v>
      </c>
      <c r="D66" s="21">
        <f t="shared" si="8"/>
        <v>0.21611548830939434</v>
      </c>
      <c r="E66" s="50">
        <f t="shared" si="9"/>
        <v>337274.15</v>
      </c>
      <c r="F66" s="37"/>
      <c r="G66" s="46"/>
      <c r="H66" s="46"/>
      <c r="I66" s="46"/>
    </row>
    <row r="67" spans="1:9" ht="15.75">
      <c r="A67" s="75" t="s">
        <v>58</v>
      </c>
      <c r="B67" s="50">
        <v>128802</v>
      </c>
      <c r="C67" s="50">
        <v>57583.7</v>
      </c>
      <c r="D67" s="21">
        <f t="shared" si="8"/>
        <v>0.44707147404543407</v>
      </c>
      <c r="E67" s="50">
        <f t="shared" si="9"/>
        <v>71218.3</v>
      </c>
      <c r="F67" s="37"/>
      <c r="G67" s="46"/>
      <c r="H67" s="46"/>
      <c r="I67" s="46"/>
    </row>
    <row r="68" spans="1:9" ht="16.5" thickBot="1">
      <c r="A68" s="75" t="s">
        <v>59</v>
      </c>
      <c r="B68" s="50">
        <v>123686</v>
      </c>
      <c r="C68" s="50">
        <v>66557.73</v>
      </c>
      <c r="D68" s="21">
        <f t="shared" si="8"/>
        <v>0.53811854211470977</v>
      </c>
      <c r="E68" s="86">
        <f t="shared" si="9"/>
        <v>57128.270000000004</v>
      </c>
      <c r="F68" s="37"/>
      <c r="G68" s="46"/>
      <c r="H68" s="46"/>
      <c r="I68" s="46"/>
    </row>
    <row r="69" spans="1:9" ht="15.75" hidden="1" outlineLevel="1">
      <c r="A69" s="76"/>
      <c r="B69" s="77"/>
      <c r="C69" s="77"/>
      <c r="D69" s="40"/>
      <c r="E69" s="78"/>
    </row>
    <row r="70" spans="1:9" ht="32.25" collapsed="1" thickBot="1">
      <c r="A70" s="79" t="s">
        <v>60</v>
      </c>
      <c r="B70" s="4">
        <f>B56+B10+B23+B47+B51+B53+B49+B38+B43</f>
        <v>668047619</v>
      </c>
      <c r="C70" s="4">
        <f>C56+C10+C23+C47+C51+C53+C49+C38+C43</f>
        <v>317880472.32999998</v>
      </c>
      <c r="D70" s="25">
        <f>IFERROR(C70/B70,"-")</f>
        <v>0.47583505021069461</v>
      </c>
      <c r="E70" s="4">
        <f>E56+E10+E23+E47+E51+E53+E49+E38+E43</f>
        <v>350167146.67000002</v>
      </c>
    </row>
    <row r="71" spans="1:9" ht="45" customHeight="1">
      <c r="A71" s="131" t="s">
        <v>61</v>
      </c>
      <c r="B71" s="131"/>
      <c r="C71" s="131"/>
      <c r="D71" s="131"/>
      <c r="E71" s="132"/>
    </row>
    <row r="72" spans="1:9" ht="47.25">
      <c r="A72" s="6" t="s">
        <v>62</v>
      </c>
      <c r="B72" s="17" t="s">
        <v>63</v>
      </c>
      <c r="C72" s="6" t="str">
        <f>C7</f>
        <v>Izpilde (01.01.2026.-31.07.2026.)</v>
      </c>
      <c r="D72" s="17" t="s">
        <v>6</v>
      </c>
      <c r="E72" s="17" t="s">
        <v>7</v>
      </c>
    </row>
    <row r="73" spans="1:9" ht="15.75">
      <c r="A73" s="7">
        <v>1</v>
      </c>
      <c r="B73" s="7">
        <v>2</v>
      </c>
      <c r="C73" s="7">
        <v>3</v>
      </c>
      <c r="D73" s="7" t="s">
        <v>8</v>
      </c>
      <c r="E73" s="7" t="s">
        <v>9</v>
      </c>
    </row>
    <row r="74" spans="1:9" ht="15.75">
      <c r="A74" s="80" t="s">
        <v>64</v>
      </c>
      <c r="B74" s="51">
        <v>375283701</v>
      </c>
      <c r="C74" s="51">
        <v>190953311.31999999</v>
      </c>
      <c r="D74" s="21">
        <v>0.50882388659879474</v>
      </c>
      <c r="E74" s="51">
        <v>184330389.68000001</v>
      </c>
    </row>
    <row r="75" spans="1:9" ht="15.75">
      <c r="A75" s="80" t="s">
        <v>65</v>
      </c>
      <c r="B75" s="51">
        <v>74106348</v>
      </c>
      <c r="C75" s="51">
        <v>30700239.390000001</v>
      </c>
      <c r="D75" s="21">
        <v>0.41427273396335762</v>
      </c>
      <c r="E75" s="51">
        <v>43406108.609999999</v>
      </c>
    </row>
    <row r="76" spans="1:9" ht="15.75">
      <c r="A76" s="80" t="s">
        <v>69</v>
      </c>
      <c r="B76" s="51">
        <v>57204900</v>
      </c>
      <c r="C76" s="51">
        <v>30143712.670000002</v>
      </c>
      <c r="D76" s="21">
        <v>0.52694284353263443</v>
      </c>
      <c r="E76" s="51">
        <v>27061187.329999998</v>
      </c>
    </row>
    <row r="77" spans="1:9" ht="15.75">
      <c r="A77" s="80" t="s">
        <v>67</v>
      </c>
      <c r="B77" s="51">
        <v>35105423</v>
      </c>
      <c r="C77" s="51">
        <v>11160833.369999999</v>
      </c>
      <c r="D77" s="21">
        <v>0.3179233410746824</v>
      </c>
      <c r="E77" s="83">
        <v>23944589.630000003</v>
      </c>
    </row>
    <row r="78" spans="1:9" ht="15.75">
      <c r="A78" s="82" t="s">
        <v>66</v>
      </c>
      <c r="B78" s="83">
        <v>41839017</v>
      </c>
      <c r="C78" s="83">
        <v>18943689.719999999</v>
      </c>
      <c r="D78" s="21">
        <v>0.45277568830070741</v>
      </c>
      <c r="E78" s="51">
        <v>22895327.280000001</v>
      </c>
    </row>
    <row r="79" spans="1:9" ht="15.75">
      <c r="A79" s="80" t="s">
        <v>68</v>
      </c>
      <c r="B79" s="51">
        <v>36057376</v>
      </c>
      <c r="C79" s="51">
        <v>17263700.720000003</v>
      </c>
      <c r="D79" s="21">
        <v>0.47878416665705242</v>
      </c>
      <c r="E79" s="51">
        <v>18793675.279999997</v>
      </c>
    </row>
    <row r="80" spans="1:9" ht="15.75">
      <c r="A80" s="80" t="s">
        <v>70</v>
      </c>
      <c r="B80" s="51">
        <v>13587611</v>
      </c>
      <c r="C80" s="51">
        <v>6360657.7800000003</v>
      </c>
      <c r="D80" s="21">
        <v>0.46812186336509048</v>
      </c>
      <c r="E80" s="51">
        <v>7226953.2199999997</v>
      </c>
    </row>
    <row r="81" spans="1:5" ht="15.75">
      <c r="A81" s="80" t="s">
        <v>71</v>
      </c>
      <c r="B81" s="51">
        <v>9073234</v>
      </c>
      <c r="C81" s="51">
        <v>3374267.7799999993</v>
      </c>
      <c r="D81" s="21">
        <v>0.37189251153447594</v>
      </c>
      <c r="E81" s="51">
        <v>5698966.2200000007</v>
      </c>
    </row>
    <row r="82" spans="1:5" ht="15.75">
      <c r="A82" s="80" t="s">
        <v>72</v>
      </c>
      <c r="B82" s="51">
        <v>8827656</v>
      </c>
      <c r="C82" s="51">
        <v>3515857.4499999997</v>
      </c>
      <c r="D82" s="21">
        <v>0.39827757787571239</v>
      </c>
      <c r="E82" s="51">
        <v>5311798.5500000007</v>
      </c>
    </row>
    <row r="83" spans="1:5" ht="15.75">
      <c r="A83" s="81" t="s">
        <v>73</v>
      </c>
      <c r="B83" s="51">
        <v>7445989</v>
      </c>
      <c r="C83" s="51">
        <v>2620844.2200000002</v>
      </c>
      <c r="D83" s="21">
        <v>0.35198067308452918</v>
      </c>
      <c r="E83" s="51">
        <v>4825144.7799999993</v>
      </c>
    </row>
    <row r="84" spans="1:5" ht="15.75">
      <c r="A84" s="80" t="s">
        <v>74</v>
      </c>
      <c r="B84" s="51">
        <v>5435272</v>
      </c>
      <c r="C84" s="51">
        <v>862807.25</v>
      </c>
      <c r="D84" s="21">
        <v>0.1587422395788104</v>
      </c>
      <c r="E84" s="51">
        <v>4572464.75</v>
      </c>
    </row>
    <row r="85" spans="1:5" ht="15.75">
      <c r="A85" s="80" t="s">
        <v>75</v>
      </c>
      <c r="B85" s="51">
        <v>3863183</v>
      </c>
      <c r="C85" s="51">
        <v>1892253.74</v>
      </c>
      <c r="D85" s="21">
        <v>0.48981726726380809</v>
      </c>
      <c r="E85" s="51">
        <v>1970929.26</v>
      </c>
    </row>
    <row r="86" spans="1:5" ht="15.75">
      <c r="A86" s="80" t="s">
        <v>76</v>
      </c>
      <c r="B86" s="51">
        <v>90248</v>
      </c>
      <c r="C86" s="51">
        <v>21739.19</v>
      </c>
      <c r="D86" s="21">
        <v>0.24088278964630794</v>
      </c>
      <c r="E86" s="83">
        <v>68508.81</v>
      </c>
    </row>
    <row r="87" spans="1:5" ht="15.75">
      <c r="A87" s="80" t="s">
        <v>77</v>
      </c>
      <c r="B87" s="51">
        <v>123686</v>
      </c>
      <c r="C87" s="51">
        <v>66557.73</v>
      </c>
      <c r="D87" s="21">
        <v>0.53811854211470977</v>
      </c>
      <c r="E87" s="51">
        <v>57128.270000000004</v>
      </c>
    </row>
    <row r="88" spans="1:5" ht="15.75" hidden="1" outlineLevel="1">
      <c r="A88" s="80" t="s">
        <v>78</v>
      </c>
      <c r="B88" s="51"/>
      <c r="C88" s="51"/>
      <c r="D88" s="21" t="s">
        <v>79</v>
      </c>
      <c r="E88" s="51">
        <v>0</v>
      </c>
    </row>
    <row r="89" spans="1:5" ht="15.75" hidden="1" outlineLevel="1">
      <c r="A89" s="81" t="s">
        <v>80</v>
      </c>
      <c r="B89" s="51"/>
      <c r="C89" s="51"/>
      <c r="D89" s="21" t="s">
        <v>79</v>
      </c>
      <c r="E89" s="83">
        <v>0</v>
      </c>
    </row>
    <row r="90" spans="1:5" ht="15.75" hidden="1" outlineLevel="1">
      <c r="A90" s="80" t="s">
        <v>81</v>
      </c>
      <c r="B90" s="51"/>
      <c r="C90" s="51"/>
      <c r="D90" s="21" t="s">
        <v>79</v>
      </c>
      <c r="E90" s="83">
        <v>0</v>
      </c>
    </row>
    <row r="91" spans="1:5" ht="15.75" hidden="1" outlineLevel="1">
      <c r="A91" s="84" t="s">
        <v>82</v>
      </c>
      <c r="B91" s="78"/>
      <c r="C91" s="78"/>
      <c r="D91" s="21" t="s">
        <v>79</v>
      </c>
      <c r="E91" s="85">
        <v>0</v>
      </c>
    </row>
    <row r="92" spans="1:5" ht="16.5" collapsed="1" thickBot="1">
      <c r="A92" s="8" t="s">
        <v>83</v>
      </c>
      <c r="B92" s="4">
        <v>668043644</v>
      </c>
      <c r="C92" s="4">
        <v>317880472.32999998</v>
      </c>
      <c r="D92" s="25">
        <v>0.47583788152918943</v>
      </c>
      <c r="E92" s="4">
        <v>350163171.67000002</v>
      </c>
    </row>
    <row r="93" spans="1:5" ht="15.75">
      <c r="A93" s="133" t="s">
        <v>84</v>
      </c>
      <c r="B93" s="133"/>
      <c r="C93" s="133"/>
      <c r="D93" s="133"/>
      <c r="E93" s="133"/>
    </row>
    <row r="94" spans="1:5" ht="33.75" customHeight="1">
      <c r="A94" s="134" t="s">
        <v>85</v>
      </c>
      <c r="B94" s="134"/>
      <c r="C94" s="134"/>
      <c r="D94" s="134"/>
      <c r="E94" s="134"/>
    </row>
    <row r="95" spans="1:5" ht="15.75">
      <c r="A95" s="42"/>
      <c r="B95" s="42"/>
      <c r="C95" s="42"/>
      <c r="D95" s="42"/>
      <c r="E95" s="42"/>
    </row>
    <row r="96" spans="1:5">
      <c r="B96" s="36"/>
      <c r="C96" s="36"/>
    </row>
  </sheetData>
  <sortState xmlns:xlrd2="http://schemas.microsoft.com/office/spreadsheetml/2017/richdata2" ref="A74:E91">
    <sortCondition descending="1" ref="E74:E91"/>
  </sortState>
  <mergeCells count="10">
    <mergeCell ref="A55:E55"/>
    <mergeCell ref="A71:E71"/>
    <mergeCell ref="A93:E93"/>
    <mergeCell ref="A94:E94"/>
    <mergeCell ref="A2:E2"/>
    <mergeCell ref="A4:D4"/>
    <mergeCell ref="A5:D5"/>
    <mergeCell ref="A6:D6"/>
    <mergeCell ref="A9:E9"/>
    <mergeCell ref="A46:E46"/>
  </mergeCells>
  <printOptions horizontalCentered="1"/>
  <pageMargins left="0.7" right="0.7" top="0.75" bottom="0.75" header="0.3" footer="0.3"/>
  <pageSetup paperSize="9" scale="73" fitToHeight="0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K21"/>
  <sheetViews>
    <sheetView zoomScale="90" zoomScaleNormal="90" zoomScaleSheetLayoutView="100" workbookViewId="0">
      <selection activeCell="C21" sqref="C21"/>
    </sheetView>
  </sheetViews>
  <sheetFormatPr defaultColWidth="9" defaultRowHeight="15.75"/>
  <cols>
    <col min="1" max="1" width="22.85546875" style="9" customWidth="1"/>
    <col min="2" max="2" width="15.140625" style="19" customWidth="1"/>
    <col min="3" max="3" width="16.85546875" style="9" customWidth="1"/>
    <col min="4" max="4" width="14.85546875" style="9" customWidth="1"/>
    <col min="5" max="5" width="14.140625" style="9" customWidth="1"/>
    <col min="6" max="6" width="11.5703125" style="9" customWidth="1"/>
    <col min="7" max="7" width="14.85546875" style="9" customWidth="1"/>
    <col min="8" max="8" width="16" style="9" customWidth="1"/>
    <col min="9" max="9" width="15.42578125" style="9" customWidth="1"/>
    <col min="10" max="10" width="12.42578125" style="9" customWidth="1"/>
    <col min="11" max="11" width="11.140625" style="9" bestFit="1" customWidth="1"/>
    <col min="12" max="12" width="13.85546875" style="9" customWidth="1"/>
    <col min="13" max="16384" width="9" style="9"/>
  </cols>
  <sheetData>
    <row r="1" spans="1:11" ht="18.75">
      <c r="B1" s="10"/>
      <c r="C1" s="10"/>
      <c r="E1" s="11"/>
    </row>
    <row r="2" spans="1:11" ht="48" customHeight="1">
      <c r="A2" s="140" t="s">
        <v>86</v>
      </c>
      <c r="B2" s="140"/>
      <c r="C2" s="140"/>
      <c r="D2" s="140"/>
      <c r="E2" s="140"/>
    </row>
    <row r="3" spans="1:11" ht="21" customHeight="1" thickBot="1">
      <c r="A3" s="119" t="s">
        <v>123</v>
      </c>
      <c r="B3" s="34"/>
      <c r="C3" s="34"/>
      <c r="D3" s="34"/>
      <c r="E3" s="34"/>
    </row>
    <row r="4" spans="1:11" ht="47.25">
      <c r="A4" s="12" t="s">
        <v>4</v>
      </c>
      <c r="B4" s="13" t="s">
        <v>5</v>
      </c>
      <c r="C4" s="13" t="s">
        <v>121</v>
      </c>
      <c r="D4" s="13" t="s">
        <v>6</v>
      </c>
      <c r="E4" s="14" t="s">
        <v>7</v>
      </c>
    </row>
    <row r="5" spans="1:11" ht="18.75" hidden="1" customHeight="1">
      <c r="A5" s="15">
        <v>1</v>
      </c>
      <c r="B5" s="16"/>
      <c r="C5" s="17">
        <v>4</v>
      </c>
      <c r="D5" s="17" t="s">
        <v>87</v>
      </c>
      <c r="E5" s="18" t="s">
        <v>88</v>
      </c>
    </row>
    <row r="6" spans="1:11" ht="16.5" thickBot="1">
      <c r="A6" s="105">
        <v>1</v>
      </c>
      <c r="B6" s="106">
        <v>2</v>
      </c>
      <c r="C6" s="107">
        <v>3</v>
      </c>
      <c r="D6" s="107" t="s">
        <v>8</v>
      </c>
      <c r="E6" s="108" t="s">
        <v>9</v>
      </c>
    </row>
    <row r="7" spans="1:11">
      <c r="A7" s="102" t="s">
        <v>89</v>
      </c>
      <c r="B7" s="101">
        <f>SUM(B8:B13)</f>
        <v>1341480</v>
      </c>
      <c r="C7" s="101">
        <f>SUM(C8:C13)</f>
        <v>458303.49</v>
      </c>
      <c r="D7" s="103">
        <f>C7/B7</f>
        <v>0.34164019590303246</v>
      </c>
      <c r="E7" s="104">
        <f t="shared" ref="E7:E13" si="0">B7-C7</f>
        <v>883176.51</v>
      </c>
      <c r="F7" s="19"/>
    </row>
    <row r="8" spans="1:11" ht="15" customHeight="1">
      <c r="A8" s="120" t="s">
        <v>90</v>
      </c>
      <c r="B8" s="121">
        <v>399503</v>
      </c>
      <c r="C8" s="122">
        <v>223433.12</v>
      </c>
      <c r="D8" s="98">
        <f t="shared" ref="D8:D9" si="1">C8/B8</f>
        <v>0.55927770254541265</v>
      </c>
      <c r="E8" s="99">
        <f t="shared" si="0"/>
        <v>176069.88</v>
      </c>
      <c r="F8" s="32"/>
    </row>
    <row r="9" spans="1:11">
      <c r="A9" s="120" t="s">
        <v>91</v>
      </c>
      <c r="B9" s="121">
        <v>519367</v>
      </c>
      <c r="C9" s="122">
        <v>147178.01999999999</v>
      </c>
      <c r="D9" s="98">
        <f t="shared" si="1"/>
        <v>0.28337961403015594</v>
      </c>
      <c r="E9" s="99">
        <f t="shared" si="0"/>
        <v>372188.98</v>
      </c>
      <c r="F9" s="32"/>
    </row>
    <row r="10" spans="1:11">
      <c r="A10" s="120" t="s">
        <v>92</v>
      </c>
      <c r="B10" s="121">
        <v>156214</v>
      </c>
      <c r="C10" s="123">
        <v>5615.17</v>
      </c>
      <c r="D10" s="98">
        <f>C10/B10</f>
        <v>3.594536981320496E-2</v>
      </c>
      <c r="E10" s="99">
        <f t="shared" si="0"/>
        <v>150598.82999999999</v>
      </c>
      <c r="F10" s="32"/>
    </row>
    <row r="11" spans="1:11" ht="15.95" customHeight="1">
      <c r="A11" s="120" t="s">
        <v>93</v>
      </c>
      <c r="B11" s="121">
        <v>225209</v>
      </c>
      <c r="C11" s="122">
        <v>77730.33</v>
      </c>
      <c r="D11" s="98">
        <f>C11/B11</f>
        <v>0.34514752962803441</v>
      </c>
      <c r="E11" s="99">
        <f t="shared" si="0"/>
        <v>147478.66999999998</v>
      </c>
      <c r="F11" s="32"/>
    </row>
    <row r="12" spans="1:11" ht="15.95" customHeight="1">
      <c r="A12" s="120" t="s">
        <v>94</v>
      </c>
      <c r="B12" s="124">
        <v>10076</v>
      </c>
      <c r="C12" s="124">
        <v>0</v>
      </c>
      <c r="D12" s="111">
        <f>C12/B12</f>
        <v>0</v>
      </c>
      <c r="E12" s="110">
        <f t="shared" si="0"/>
        <v>10076</v>
      </c>
      <c r="F12" s="32"/>
    </row>
    <row r="13" spans="1:11">
      <c r="A13" s="120" t="s">
        <v>95</v>
      </c>
      <c r="B13" s="124">
        <v>31111</v>
      </c>
      <c r="C13" s="124">
        <v>4346.8500000000004</v>
      </c>
      <c r="D13" s="111">
        <f>C13/B13</f>
        <v>0.13972067757384848</v>
      </c>
      <c r="E13" s="110">
        <f t="shared" si="0"/>
        <v>26764.15</v>
      </c>
      <c r="F13" s="32"/>
    </row>
    <row r="14" spans="1:11">
      <c r="A14" s="28" t="s">
        <v>96</v>
      </c>
      <c r="F14" s="19"/>
    </row>
    <row r="15" spans="1:11">
      <c r="A15" s="29" t="s">
        <v>97</v>
      </c>
      <c r="B15" s="9"/>
      <c r="F15" s="31"/>
      <c r="K15" s="5"/>
    </row>
    <row r="16" spans="1:11">
      <c r="A16" s="29" t="s">
        <v>98</v>
      </c>
      <c r="B16" s="9"/>
      <c r="F16" s="19"/>
      <c r="H16" s="20"/>
    </row>
    <row r="17" spans="1:8">
      <c r="A17" s="109" t="s">
        <v>99</v>
      </c>
      <c r="B17" s="9"/>
      <c r="F17" s="19"/>
      <c r="H17" s="20"/>
    </row>
    <row r="18" spans="1:8">
      <c r="B18" s="9"/>
      <c r="H18" s="20"/>
    </row>
    <row r="19" spans="1:8">
      <c r="A19" s="26"/>
      <c r="B19" s="26"/>
      <c r="C19" s="26"/>
      <c r="D19" s="26"/>
      <c r="E19" s="26"/>
    </row>
    <row r="20" spans="1:8" ht="18.75" customHeight="1">
      <c r="A20" s="27"/>
      <c r="B20" s="27"/>
      <c r="C20" s="27"/>
      <c r="D20" s="27"/>
      <c r="E20" s="27"/>
    </row>
    <row r="21" spans="1:8">
      <c r="B21" s="9"/>
    </row>
  </sheetData>
  <sortState xmlns:xlrd2="http://schemas.microsoft.com/office/spreadsheetml/2017/richdata2" ref="E8:E9">
    <sortCondition descending="1" ref="E8:E9"/>
  </sortState>
  <mergeCells count="1">
    <mergeCell ref="A2:E2"/>
  </mergeCells>
  <printOptions horizontalCentered="1"/>
  <pageMargins left="0.23622047244094491" right="0.23622047244094491" top="0.35433070866141736" bottom="0.74803149606299213" header="0.31496062992125984" footer="0.31496062992125984"/>
  <pageSetup paperSize="9" orientation="portrait" r:id="rId1"/>
  <headerFooter>
    <oddFooter>&amp;C&amp;P/&amp;N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1FFA-ED7D-48DE-B552-E92BD75DA47B}">
  <sheetPr>
    <tabColor rgb="FF92D050"/>
  </sheetPr>
  <dimension ref="A1:K18"/>
  <sheetViews>
    <sheetView workbookViewId="0">
      <selection activeCell="A4" sqref="A4"/>
    </sheetView>
  </sheetViews>
  <sheetFormatPr defaultColWidth="9" defaultRowHeight="15.75"/>
  <cols>
    <col min="1" max="1" width="22.85546875" style="9" customWidth="1"/>
    <col min="2" max="2" width="15.140625" style="19" customWidth="1"/>
    <col min="3" max="3" width="16.85546875" style="9" customWidth="1"/>
    <col min="4" max="4" width="14.85546875" style="9" customWidth="1"/>
    <col min="5" max="5" width="14.140625" style="9" customWidth="1"/>
    <col min="6" max="6" width="11.5703125" style="9" customWidth="1"/>
    <col min="7" max="7" width="14.85546875" style="9" customWidth="1"/>
    <col min="8" max="8" width="9.140625" style="9" customWidth="1"/>
    <col min="9" max="9" width="15.42578125" style="9" customWidth="1"/>
    <col min="10" max="10" width="12.42578125" style="9" customWidth="1"/>
    <col min="11" max="11" width="11.140625" style="9" bestFit="1" customWidth="1"/>
    <col min="12" max="12" width="13.85546875" style="9" customWidth="1"/>
    <col min="13" max="16384" width="9" style="9"/>
  </cols>
  <sheetData>
    <row r="1" spans="1:11" ht="18.75">
      <c r="B1" s="10"/>
      <c r="C1" s="10"/>
      <c r="E1" s="11"/>
    </row>
    <row r="2" spans="1:11" ht="48" customHeight="1">
      <c r="A2" s="140" t="s">
        <v>100</v>
      </c>
      <c r="B2" s="140"/>
      <c r="C2" s="140"/>
      <c r="D2" s="140"/>
      <c r="E2" s="140"/>
    </row>
    <row r="3" spans="1:11" ht="21" customHeight="1" thickBot="1">
      <c r="A3" s="119" t="s">
        <v>123</v>
      </c>
      <c r="B3" s="34"/>
      <c r="C3" s="34"/>
      <c r="D3" s="34"/>
      <c r="E3" s="34"/>
    </row>
    <row r="4" spans="1:11" ht="47.25">
      <c r="A4" s="12" t="s">
        <v>4</v>
      </c>
      <c r="B4" s="13" t="s">
        <v>5</v>
      </c>
      <c r="C4" s="13" t="s">
        <v>121</v>
      </c>
      <c r="D4" s="13" t="s">
        <v>6</v>
      </c>
      <c r="E4" s="14" t="s">
        <v>7</v>
      </c>
    </row>
    <row r="5" spans="1:11" ht="18.75" hidden="1" customHeight="1">
      <c r="A5" s="15">
        <v>1</v>
      </c>
      <c r="B5" s="16"/>
      <c r="C5" s="17">
        <v>4</v>
      </c>
      <c r="D5" s="17" t="s">
        <v>87</v>
      </c>
      <c r="E5" s="18" t="s">
        <v>88</v>
      </c>
    </row>
    <row r="6" spans="1:11" ht="16.5" thickBot="1">
      <c r="A6" s="87">
        <v>1</v>
      </c>
      <c r="B6" s="88">
        <v>2</v>
      </c>
      <c r="C6" s="89">
        <v>3</v>
      </c>
      <c r="D6" s="89" t="s">
        <v>8</v>
      </c>
      <c r="E6" s="90" t="s">
        <v>9</v>
      </c>
    </row>
    <row r="7" spans="1:11">
      <c r="A7" s="91" t="s">
        <v>89</v>
      </c>
      <c r="B7" s="92">
        <f>SUM(B8:B11)</f>
        <v>5772982</v>
      </c>
      <c r="C7" s="95">
        <f>SUM(C8:C11)</f>
        <v>1665030.66</v>
      </c>
      <c r="D7" s="93">
        <f>C7/B7</f>
        <v>0.28841778131301982</v>
      </c>
      <c r="E7" s="94">
        <f t="shared" ref="E7" si="0">B7-C7</f>
        <v>4107951.34</v>
      </c>
      <c r="F7" s="19"/>
    </row>
    <row r="8" spans="1:11" ht="15" customHeight="1">
      <c r="A8" s="96" t="s">
        <v>101</v>
      </c>
      <c r="B8" s="99">
        <v>84264</v>
      </c>
      <c r="C8" s="125">
        <v>38318.97</v>
      </c>
      <c r="D8" s="98">
        <f t="shared" ref="D8:D9" si="1">C8/B8</f>
        <v>0.45474900313301053</v>
      </c>
      <c r="E8" s="99">
        <f>B8-C8</f>
        <v>45945.03</v>
      </c>
      <c r="F8" s="32"/>
    </row>
    <row r="9" spans="1:11">
      <c r="A9" s="96" t="s">
        <v>102</v>
      </c>
      <c r="B9" s="99">
        <v>1367108</v>
      </c>
      <c r="C9" s="125">
        <v>169166.68</v>
      </c>
      <c r="D9" s="98">
        <f t="shared" si="1"/>
        <v>0.12374053842125128</v>
      </c>
      <c r="E9" s="99">
        <f>B9-C9</f>
        <v>1197941.32</v>
      </c>
      <c r="F9" s="32"/>
    </row>
    <row r="10" spans="1:11">
      <c r="A10" s="96" t="s">
        <v>103</v>
      </c>
      <c r="B10" s="97">
        <v>4198737</v>
      </c>
      <c r="C10" s="97">
        <v>1428427.16</v>
      </c>
      <c r="D10" s="98">
        <f>C10/B10</f>
        <v>0.3402040089674585</v>
      </c>
      <c r="E10" s="99">
        <f>B10-C10</f>
        <v>2770309.84</v>
      </c>
      <c r="F10" s="32"/>
    </row>
    <row r="11" spans="1:11">
      <c r="A11" s="96" t="s">
        <v>104</v>
      </c>
      <c r="B11" s="97">
        <v>122873</v>
      </c>
      <c r="C11" s="97">
        <v>29117.85</v>
      </c>
      <c r="D11" s="98">
        <f>C11/B11</f>
        <v>0.23697516948393868</v>
      </c>
      <c r="E11" s="99">
        <f>B11-C11</f>
        <v>93755.15</v>
      </c>
      <c r="F11" s="32"/>
    </row>
    <row r="12" spans="1:11">
      <c r="A12" s="28" t="s">
        <v>96</v>
      </c>
      <c r="B12" s="9"/>
      <c r="F12" s="19"/>
    </row>
    <row r="13" spans="1:11">
      <c r="A13" s="29" t="s">
        <v>97</v>
      </c>
      <c r="B13" s="9"/>
      <c r="F13" s="31"/>
      <c r="K13" s="5"/>
    </row>
    <row r="14" spans="1:11">
      <c r="A14" s="100"/>
      <c r="B14" s="9"/>
      <c r="F14" s="19"/>
      <c r="H14" s="20"/>
    </row>
    <row r="15" spans="1:11">
      <c r="B15" s="9"/>
      <c r="F15" s="19"/>
      <c r="H15" s="20"/>
    </row>
    <row r="16" spans="1:11">
      <c r="A16" s="26"/>
      <c r="B16" s="26"/>
      <c r="C16" s="26"/>
      <c r="D16" s="26"/>
      <c r="E16" s="26"/>
    </row>
    <row r="17" spans="1:5" ht="18.75" customHeight="1">
      <c r="A17" s="27"/>
      <c r="B17" s="27"/>
      <c r="C17" s="27"/>
      <c r="D17" s="27"/>
      <c r="E17" s="27"/>
    </row>
    <row r="18" spans="1:5">
      <c r="B18" s="9"/>
    </row>
  </sheetData>
  <mergeCells count="1"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F1:R12"/>
  <sheetViews>
    <sheetView workbookViewId="0">
      <selection activeCell="G4" sqref="G4:M4"/>
    </sheetView>
  </sheetViews>
  <sheetFormatPr defaultRowHeight="15"/>
  <cols>
    <col min="6" max="6" width="36" customWidth="1"/>
    <col min="7" max="7" width="12.5703125" customWidth="1"/>
    <col min="8" max="8" width="12.85546875" customWidth="1"/>
    <col min="9" max="9" width="11" customWidth="1"/>
    <col min="10" max="10" width="12.140625" customWidth="1"/>
    <col min="11" max="11" width="11.85546875" customWidth="1"/>
    <col min="12" max="12" width="11.140625" customWidth="1"/>
    <col min="13" max="14" width="10.85546875" bestFit="1" customWidth="1"/>
    <col min="15" max="15" width="11.5703125" bestFit="1" customWidth="1"/>
    <col min="16" max="16" width="11.140625" bestFit="1" customWidth="1"/>
    <col min="17" max="17" width="12.85546875" customWidth="1"/>
    <col min="18" max="18" width="12" customWidth="1"/>
  </cols>
  <sheetData>
    <row r="1" spans="6:18">
      <c r="F1" t="s">
        <v>105</v>
      </c>
      <c r="G1" s="33">
        <f>G3/$R$5</f>
        <v>6.9497697843137266E-2</v>
      </c>
      <c r="H1" s="30">
        <f>H3/$R$5</f>
        <v>0.11088370019607845</v>
      </c>
      <c r="I1" s="30">
        <f t="shared" ref="I1:Q1" si="0">I3/$R$5</f>
        <v>0.18413280350140057</v>
      </c>
      <c r="J1" s="30">
        <f t="shared" si="0"/>
        <v>0.24465741141456582</v>
      </c>
      <c r="K1" s="30">
        <f t="shared" si="0"/>
        <v>0.29456714574229692</v>
      </c>
      <c r="L1" s="30">
        <f t="shared" si="0"/>
        <v>0.36985127219887964</v>
      </c>
      <c r="M1" s="30">
        <f t="shared" si="0"/>
        <v>0.44521074556022405</v>
      </c>
      <c r="N1" s="30">
        <f t="shared" si="0"/>
        <v>0</v>
      </c>
      <c r="O1" s="30">
        <f t="shared" si="0"/>
        <v>0</v>
      </c>
      <c r="P1" s="30">
        <f t="shared" si="0"/>
        <v>0</v>
      </c>
      <c r="Q1" s="30">
        <f t="shared" si="0"/>
        <v>0</v>
      </c>
      <c r="R1" s="30">
        <f>R3/$R$5</f>
        <v>0</v>
      </c>
    </row>
    <row r="2" spans="6:18">
      <c r="F2" s="2"/>
      <c r="G2" s="2" t="s">
        <v>106</v>
      </c>
      <c r="H2" s="2" t="s">
        <v>107</v>
      </c>
      <c r="I2" s="2" t="s">
        <v>108</v>
      </c>
      <c r="J2" s="2" t="s">
        <v>109</v>
      </c>
      <c r="K2" s="2" t="s">
        <v>110</v>
      </c>
      <c r="L2" s="2" t="s">
        <v>111</v>
      </c>
      <c r="M2" s="2" t="s">
        <v>112</v>
      </c>
      <c r="N2" s="2" t="s">
        <v>113</v>
      </c>
      <c r="O2" s="2" t="s">
        <v>114</v>
      </c>
      <c r="P2" s="2" t="s">
        <v>115</v>
      </c>
      <c r="Q2" s="2" t="s">
        <v>116</v>
      </c>
      <c r="R2" s="2" t="s">
        <v>117</v>
      </c>
    </row>
    <row r="3" spans="6:18">
      <c r="F3" s="2" t="s">
        <v>118</v>
      </c>
      <c r="G3" s="3">
        <v>49621356.260000005</v>
      </c>
      <c r="H3" s="3">
        <v>79170961.940000013</v>
      </c>
      <c r="I3" s="3">
        <v>131470821.7</v>
      </c>
      <c r="J3" s="3">
        <v>174685391.75</v>
      </c>
      <c r="K3" s="3">
        <v>210320942.06</v>
      </c>
      <c r="L3" s="3">
        <v>264073808.35000005</v>
      </c>
      <c r="M3" s="3">
        <v>317880472.32999998</v>
      </c>
      <c r="N3" s="3"/>
      <c r="O3" s="3"/>
      <c r="P3" s="3"/>
      <c r="Q3" s="3"/>
      <c r="R3" s="3"/>
    </row>
    <row r="4" spans="6:18">
      <c r="F4" s="2" t="s">
        <v>119</v>
      </c>
      <c r="G4" s="3">
        <v>49621356.260000005</v>
      </c>
      <c r="H4" s="3">
        <f t="shared" ref="H4:M4" si="1">H3-G3</f>
        <v>29549605.680000007</v>
      </c>
      <c r="I4" s="3">
        <f t="shared" si="1"/>
        <v>52299859.75999999</v>
      </c>
      <c r="J4" s="3">
        <f t="shared" si="1"/>
        <v>43214570.049999997</v>
      </c>
      <c r="K4" s="3">
        <f t="shared" si="1"/>
        <v>35635550.310000002</v>
      </c>
      <c r="L4" s="3">
        <f t="shared" si="1"/>
        <v>53752866.290000051</v>
      </c>
      <c r="M4" s="3">
        <f t="shared" si="1"/>
        <v>53806663.97999993</v>
      </c>
      <c r="N4" s="3"/>
      <c r="O4" s="3"/>
      <c r="P4" s="3"/>
      <c r="Q4" s="3"/>
      <c r="R4" s="3"/>
    </row>
    <row r="5" spans="6:18">
      <c r="F5" s="2" t="s">
        <v>120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714000000</v>
      </c>
    </row>
    <row r="6" spans="6:18">
      <c r="R6" s="30"/>
    </row>
    <row r="7" spans="6:18">
      <c r="H7" s="1"/>
    </row>
    <row r="8" spans="6:18"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6:18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6:18"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6:18"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6:18"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5" ma:contentTypeDescription="Izveidot jaunu dokumentu." ma:contentTypeScope="" ma:versionID="c09e6d9f1117f9556bfb3dc7188b79e3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4d855cb2df1df8b19cab28ed4223e1af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af656ed-2863-48a2-b8eb-507476b8953d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F48770-969D-4B0F-80E5-52E935D5A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E6E9B-93F7-4B2D-AFBE-9D61003E6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A489D-8548-451C-A5CC-5B0D1417C03C}">
  <ds:schemaRefs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b99bf0c4-4503-4a3c-9d96-19981fcee4fa"/>
    <ds:schemaRef ds:uri="c5f3215d-01f7-4578-859e-d76708405c9e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1_ESfondi_21-27</vt:lpstr>
      <vt:lpstr>3_EEZ_NOR</vt:lpstr>
      <vt:lpstr>4_Šveice</vt:lpstr>
      <vt:lpstr>Budžeta dinamika 21-27</vt:lpstr>
      <vt:lpstr>2_Budžeta_dinamika_21-27_G</vt:lpstr>
      <vt:lpstr>'3_EEZ_NOR'!Criteria</vt:lpstr>
      <vt:lpstr>'1_ESfondi_21-27'!Print_Area</vt:lpstr>
      <vt:lpstr>'3_EEZ_NOR'!Print_Area</vt:lpstr>
      <vt:lpstr>'3_EEZ_NOR'!Print_Titles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es-dolbu</dc:creator>
  <cp:keywords/>
  <dc:description/>
  <cp:lastModifiedBy>Reinis Dzelzkalējs</cp:lastModifiedBy>
  <cp:revision/>
  <dcterms:created xsi:type="dcterms:W3CDTF">2009-07-09T05:56:57Z</dcterms:created>
  <dcterms:modified xsi:type="dcterms:W3CDTF">2026-08-14T08:04:30Z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