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C:\Users\reini\Documents\Darbs\2024\2_Februāris\15_CRII\Publicēšanai\"/>
    </mc:Choice>
  </mc:AlternateContent>
  <xr:revisionPtr revIDLastSave="0" documentId="13_ncr:1_{C7B20FEF-1902-4B68-9D2F-0B2B39B3471A}" xr6:coauthVersionLast="47" xr6:coauthVersionMax="47" xr10:uidLastSave="{00000000-0000-0000-0000-000000000000}"/>
  <bookViews>
    <workbookView xWindow="-120" yWindow="-120" windowWidth="29040" windowHeight="15720" xr2:uid="{00000000-000D-0000-FFFF-FFFF00000000}"/>
  </bookViews>
  <sheets>
    <sheet name="1.1_COVID pārdales_MK_pielikums" sheetId="10" r:id="rId1"/>
    <sheet name="2.C-19 inv. prognozes. Grafiks" sheetId="13" r:id="rId2"/>
    <sheet name="3.C-19 inv. prognozes. dati" sheetId="12" state="hidden" r:id="rId3"/>
  </sheets>
  <definedNames>
    <definedName name="_xlnm._FilterDatabase" localSheetId="0" hidden="1">'1.1_COVID pārdales_MK_pielikums'!$A$13:$AU$55</definedName>
    <definedName name="_xlnm.Print_Area" localSheetId="0">'1.1_COVID pārdales_MK_pielikums'!$A$1:$AT$55</definedName>
    <definedName name="_xlnm.Print_Titles" localSheetId="0">'1.1_COVID pārdales_MK_pielikums'!$6:$13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2" l="1"/>
  <c r="F13" i="12"/>
  <c r="G13" i="12"/>
  <c r="H13" i="12"/>
  <c r="I13" i="12"/>
  <c r="D12" i="12"/>
  <c r="D7" i="12"/>
  <c r="D5" i="12"/>
  <c r="D11" i="12"/>
  <c r="D4" i="12"/>
  <c r="D10" i="12"/>
  <c r="D9" i="12"/>
  <c r="D6" i="12"/>
  <c r="D8" i="12"/>
  <c r="G14" i="10" l="1"/>
  <c r="N14" i="10"/>
  <c r="G9" i="10"/>
  <c r="X10" i="10"/>
  <c r="X9" i="10"/>
  <c r="AF11" i="10"/>
  <c r="AF10" i="10"/>
  <c r="P11" i="10"/>
  <c r="AF9" i="10"/>
  <c r="P10" i="10"/>
  <c r="P9" i="10"/>
  <c r="X11" i="10"/>
  <c r="AN11" i="10"/>
  <c r="AN10" i="10"/>
  <c r="AN9" i="10"/>
  <c r="AS14" i="10"/>
  <c r="AQ14" i="10"/>
  <c r="AR14" i="10"/>
  <c r="AP14" i="10"/>
  <c r="AS11" i="10"/>
  <c r="AS9" i="10"/>
  <c r="AR11" i="10"/>
  <c r="AR10" i="10"/>
  <c r="AR9" i="10"/>
  <c r="AQ11" i="10"/>
  <c r="AQ9" i="10"/>
  <c r="AP10" i="10"/>
  <c r="AQ10" i="10"/>
  <c r="AP11" i="10"/>
  <c r="AP9" i="10"/>
  <c r="AS10" i="10"/>
  <c r="AB11" i="10"/>
  <c r="L11" i="10"/>
  <c r="AB9" i="10"/>
  <c r="AB10" i="10"/>
  <c r="G11" i="10"/>
  <c r="G10" i="10"/>
  <c r="H9" i="10"/>
  <c r="AJ14" i="10"/>
  <c r="T14" i="10"/>
  <c r="H10" i="10"/>
  <c r="H11" i="10"/>
  <c r="T9" i="10"/>
  <c r="L14" i="10"/>
  <c r="T10" i="10"/>
  <c r="J14" i="10"/>
  <c r="T11" i="10"/>
  <c r="AJ9" i="10"/>
  <c r="AJ10" i="10"/>
  <c r="H14" i="10"/>
  <c r="J9" i="10"/>
  <c r="AJ11" i="10"/>
  <c r="AB14" i="10"/>
  <c r="J10" i="10"/>
  <c r="J11" i="10"/>
  <c r="L9" i="10"/>
  <c r="AS12" i="10" l="1"/>
  <c r="X12" i="10"/>
  <c r="P12" i="10"/>
  <c r="AF12" i="10"/>
  <c r="AN12" i="10"/>
  <c r="AQ12" i="10"/>
  <c r="AR12" i="10"/>
  <c r="AP12" i="10"/>
  <c r="M11" i="10"/>
  <c r="M14" i="10"/>
  <c r="U14" i="10"/>
  <c r="AK9" i="10"/>
  <c r="M9" i="10"/>
  <c r="AC14" i="10"/>
  <c r="K14" i="10"/>
  <c r="AC11" i="10"/>
  <c r="AK11" i="10"/>
  <c r="K11" i="10"/>
  <c r="U9" i="10"/>
  <c r="AC10" i="10"/>
  <c r="AJ12" i="10"/>
  <c r="K10" i="10"/>
  <c r="AC9" i="10"/>
  <c r="T12" i="10"/>
  <c r="H12" i="10"/>
  <c r="U11" i="10"/>
  <c r="J12" i="10"/>
  <c r="AB12" i="10"/>
  <c r="AK10" i="10"/>
  <c r="U10" i="10"/>
  <c r="AK12" i="10" l="1"/>
  <c r="AC12" i="10"/>
  <c r="U12" i="10"/>
  <c r="AK14" i="10" l="1"/>
  <c r="AO14" i="10" l="1"/>
  <c r="AH11" i="10"/>
  <c r="AI11" i="10" s="1"/>
  <c r="R11" i="10"/>
  <c r="S11" i="10" s="1"/>
  <c r="L10" i="10"/>
  <c r="AH14" i="10"/>
  <c r="AI14" i="10" s="1"/>
  <c r="AH9" i="10"/>
  <c r="Z11" i="10"/>
  <c r="AA11" i="10" s="1"/>
  <c r="R9" i="10"/>
  <c r="Z9" i="10"/>
  <c r="Z14" i="10"/>
  <c r="AA14" i="10" s="1"/>
  <c r="R10" i="10"/>
  <c r="Z10" i="10"/>
  <c r="R14" i="10"/>
  <c r="S14" i="10" s="1"/>
  <c r="Y14" i="10" l="1"/>
  <c r="V9" i="10"/>
  <c r="V14" i="10"/>
  <c r="AG14" i="10"/>
  <c r="N10" i="10"/>
  <c r="N9" i="10"/>
  <c r="Q9" i="10"/>
  <c r="AD14" i="10"/>
  <c r="Q11" i="10"/>
  <c r="AL11" i="10"/>
  <c r="AO11" i="10"/>
  <c r="N11" i="10"/>
  <c r="AO9" i="10"/>
  <c r="AL9" i="10"/>
  <c r="AL14" i="10"/>
  <c r="Y9" i="10"/>
  <c r="AD11" i="10"/>
  <c r="AG9" i="10"/>
  <c r="V11" i="10"/>
  <c r="L12" i="10"/>
  <c r="M12" i="10" s="1"/>
  <c r="M10" i="10"/>
  <c r="AD9" i="10"/>
  <c r="AA10" i="10"/>
  <c r="Z12" i="10"/>
  <c r="R12" i="10"/>
  <c r="S10" i="10"/>
  <c r="V10" i="10"/>
  <c r="AD10" i="10"/>
  <c r="Q14" i="10" l="1"/>
  <c r="N12" i="10"/>
  <c r="Q10" i="10"/>
  <c r="Q12" i="10" s="1"/>
  <c r="AG10" i="10"/>
  <c r="Y10" i="10"/>
  <c r="Y11" i="10"/>
  <c r="AG11" i="10"/>
  <c r="V12" i="10"/>
  <c r="AD12" i="10"/>
  <c r="I14" i="10" l="1"/>
  <c r="AE14" i="10" s="1"/>
  <c r="I11" i="10"/>
  <c r="O11" i="10" s="1"/>
  <c r="I9" i="10"/>
  <c r="W9" i="10" s="1"/>
  <c r="Y12" i="10"/>
  <c r="AG12" i="10"/>
  <c r="I10" i="10"/>
  <c r="O14" i="10"/>
  <c r="AM14" i="10"/>
  <c r="AE11" i="10"/>
  <c r="AM11" i="10"/>
  <c r="W14" i="10"/>
  <c r="W11" i="10" l="1"/>
  <c r="I12" i="10"/>
  <c r="AE12" i="10" s="1"/>
  <c r="AM9" i="10"/>
  <c r="AE9" i="10"/>
  <c r="O9" i="10"/>
  <c r="O10" i="10"/>
  <c r="W10" i="10"/>
  <c r="AE10" i="10"/>
  <c r="S9" i="10"/>
  <c r="K9" i="10"/>
  <c r="AA9" i="10"/>
  <c r="AI9" i="10"/>
  <c r="G12" i="10"/>
  <c r="K12" i="10" s="1"/>
  <c r="O12" i="10" l="1"/>
  <c r="W12" i="10"/>
  <c r="AA12" i="10"/>
  <c r="S12" i="10"/>
  <c r="AH10" i="10" l="1"/>
  <c r="AL10" i="10" l="1"/>
  <c r="AH12" i="10"/>
  <c r="AI12" i="10" s="1"/>
  <c r="AI10" i="10"/>
  <c r="AO10" i="10" l="1"/>
  <c r="AO12" i="10" s="1"/>
  <c r="AM10" i="10"/>
  <c r="AL12" i="10"/>
  <c r="I14" i="12" s="1"/>
  <c r="AM12" i="10" l="1"/>
</calcChain>
</file>

<file path=xl/sharedStrings.xml><?xml version="1.0" encoding="utf-8"?>
<sst xmlns="http://schemas.openxmlformats.org/spreadsheetml/2006/main" count="522" uniqueCount="162">
  <si>
    <t>Numurs</t>
  </si>
  <si>
    <t>Nosaukums</t>
  </si>
  <si>
    <t>Starptautiskā sadarbība P&amp;I</t>
  </si>
  <si>
    <t>IZM</t>
  </si>
  <si>
    <t>ERAF</t>
  </si>
  <si>
    <t>EM</t>
  </si>
  <si>
    <t>Platjoslas infrastruktūra</t>
  </si>
  <si>
    <t>SM</t>
  </si>
  <si>
    <t xml:space="preserve">IKT </t>
  </si>
  <si>
    <t>VARAM</t>
  </si>
  <si>
    <t>Starptautiskā konkurētspēja</t>
  </si>
  <si>
    <t>Uzņēmējdarbības infrastruktūra pašvaldībās</t>
  </si>
  <si>
    <t>Pašvaldību ēku energoefektivitāte</t>
  </si>
  <si>
    <t>Tramvaji</t>
  </si>
  <si>
    <t>KF</t>
  </si>
  <si>
    <t>Autobusi</t>
  </si>
  <si>
    <t>Atkritumu pārstrādes veicināšana</t>
  </si>
  <si>
    <t>Dzelzceļa infrastruktūra</t>
  </si>
  <si>
    <t>Atbalsts bezdarbnieku izglītībai</t>
  </si>
  <si>
    <t>LM</t>
  </si>
  <si>
    <t>ESF</t>
  </si>
  <si>
    <t>Kompetenču pieejas satura aprobācija</t>
  </si>
  <si>
    <t xml:space="preserve">Mūžizglītība </t>
  </si>
  <si>
    <t>Subsidētās darbavietas bezdarbniekiem</t>
  </si>
  <si>
    <t>Resocializācijas sistēmas efektivitātes paaugstināšana</t>
  </si>
  <si>
    <t>TM</t>
  </si>
  <si>
    <t>Profesionāla sociālā darba attīstība</t>
  </si>
  <si>
    <t>Atbalsts speciālistiem darbam ar bērniem ar uzvedības traucējumiem</t>
  </si>
  <si>
    <t>Atbalsts ārstniecības personām, kas nodrošina pacientu ārstēšanu sabiedrības veselības  krīžu situāciju novēršanai</t>
  </si>
  <si>
    <t>VM</t>
  </si>
  <si>
    <t>Veselības aprūpes infrastruktūra</t>
  </si>
  <si>
    <t>Atbildīgā iestāde</t>
  </si>
  <si>
    <t>Fonds</t>
  </si>
  <si>
    <t>Virssaistības</t>
  </si>
  <si>
    <t>Kopā</t>
  </si>
  <si>
    <t>-</t>
  </si>
  <si>
    <t>ES fondu pārdales</t>
  </si>
  <si>
    <t>Praktiskas ievirzes pētījumi</t>
  </si>
  <si>
    <t>Nodarbināto apmācības</t>
  </si>
  <si>
    <t>IKT un netehnoloģiskās apmācības</t>
  </si>
  <si>
    <t xml:space="preserve">Daudzdzīvokļu māju energoefektivitāte </t>
  </si>
  <si>
    <t>Efektīvas pārvaldības nodrošināšana augstskolās</t>
  </si>
  <si>
    <t>%</t>
  </si>
  <si>
    <t>EUR</t>
  </si>
  <si>
    <t>COVID-19 seku mazināšanai piešķirto ieguldījumu progress 2014.-2020. gada Kohēzijas politikas fondu darbības programmas "Izaugsme un nodarbinātība" ietvaros</t>
  </si>
  <si>
    <r>
      <t xml:space="preserve">ES fondu pārdales </t>
    </r>
    <r>
      <rPr>
        <b/>
        <sz val="10"/>
        <color theme="1"/>
        <rFont val="Calibri"/>
        <family val="2"/>
        <charset val="186"/>
        <scheme val="minor"/>
      </rPr>
      <t>[1]</t>
    </r>
  </si>
  <si>
    <r>
      <t xml:space="preserve">Virssaistības </t>
    </r>
    <r>
      <rPr>
        <b/>
        <sz val="11"/>
        <color theme="1"/>
        <rFont val="Calibri"/>
        <family val="2"/>
        <charset val="186"/>
        <scheme val="minor"/>
      </rPr>
      <t>[2]</t>
    </r>
  </si>
  <si>
    <t>[2] Ministru kabineta 2020.gada 2.jūnija protokola Nr.38 49.§ 3.punkts un Ministru kabineta 2020.gada 11.augusta protokola Nr.47 84.§ 2.punkts</t>
  </si>
  <si>
    <t>[1] Ministru kabineta 2020.gada 19.maijā protokola Nr.34 33.§ 2.punkts</t>
  </si>
  <si>
    <t>MVK izveide un attīstība</t>
  </si>
  <si>
    <t>1</t>
  </si>
  <si>
    <t>2.1.1</t>
  </si>
  <si>
    <t>3.2.1.2</t>
  </si>
  <si>
    <t>7.1.1</t>
  </si>
  <si>
    <t>8.3.1.1</t>
  </si>
  <si>
    <t>8.4.1</t>
  </si>
  <si>
    <t>9.1.1.1</t>
  </si>
  <si>
    <t>9.2.1.1</t>
  </si>
  <si>
    <t>9.2.1.3</t>
  </si>
  <si>
    <t>PV numurs</t>
  </si>
  <si>
    <t>PV nosaukums</t>
  </si>
  <si>
    <t>Pētniecība un inovācijas</t>
  </si>
  <si>
    <t>IKT</t>
  </si>
  <si>
    <t>MVU konkurētspēja</t>
  </si>
  <si>
    <t>Vide un reģionālā attīstība</t>
  </si>
  <si>
    <t>Transports</t>
  </si>
  <si>
    <t>Videi draudzīga enerģētika</t>
  </si>
  <si>
    <t>Nodarbinātība</t>
  </si>
  <si>
    <t>Izglītība</t>
  </si>
  <si>
    <t>Sociālā iekļaušana</t>
  </si>
  <si>
    <t>Informācija par MK noteikumu statusu</t>
  </si>
  <si>
    <t>Juridiskas personas</t>
  </si>
  <si>
    <t>Mērķa grupa</t>
  </si>
  <si>
    <t>Fiziskas personas</t>
  </si>
  <si>
    <t>Infrastruktūra</t>
  </si>
  <si>
    <t>Specifiskais atbalsta mērķis/Pasākums</t>
  </si>
  <si>
    <t>9.1.</t>
  </si>
  <si>
    <t>9.2.</t>
  </si>
  <si>
    <t>11.1.</t>
  </si>
  <si>
    <t>12.1.</t>
  </si>
  <si>
    <t>11.2.</t>
  </si>
  <si>
    <t>12.2.</t>
  </si>
  <si>
    <t>14.1.</t>
  </si>
  <si>
    <t>14.2.</t>
  </si>
  <si>
    <t>15.1.</t>
  </si>
  <si>
    <t>15.2.</t>
  </si>
  <si>
    <t>8.1.</t>
  </si>
  <si>
    <t>8.2.</t>
  </si>
  <si>
    <r>
      <t xml:space="preserve">Iesniegto projektu/iesniegto līguma grozījumu finansējums, milj. </t>
    </r>
    <r>
      <rPr>
        <b/>
        <i/>
        <sz val="13"/>
        <color theme="1"/>
        <rFont val="Calibri"/>
        <family val="2"/>
        <charset val="186"/>
        <scheme val="minor"/>
      </rPr>
      <t>euro</t>
    </r>
  </si>
  <si>
    <r>
      <t xml:space="preserve">MK noteikumos apstiprinātais finansējums, milj. </t>
    </r>
    <r>
      <rPr>
        <b/>
        <i/>
        <sz val="13"/>
        <color theme="1"/>
        <rFont val="Calibri"/>
        <family val="2"/>
        <charset val="186"/>
        <scheme val="minor"/>
      </rPr>
      <t>euro</t>
    </r>
  </si>
  <si>
    <r>
      <t xml:space="preserve">Līgumos noslēgtais finansējums, milj. </t>
    </r>
    <r>
      <rPr>
        <b/>
        <i/>
        <sz val="13"/>
        <color theme="1"/>
        <rFont val="Calibri"/>
        <family val="2"/>
        <charset val="186"/>
        <scheme val="minor"/>
      </rPr>
      <t>euro</t>
    </r>
  </si>
  <si>
    <r>
      <t xml:space="preserve">Veiktie maksājumi, milj. </t>
    </r>
    <r>
      <rPr>
        <b/>
        <i/>
        <sz val="13"/>
        <color theme="1"/>
        <rFont val="Calibri"/>
        <family val="2"/>
        <charset val="186"/>
        <scheme val="minor"/>
      </rPr>
      <t>euro</t>
    </r>
    <r>
      <rPr>
        <b/>
        <sz val="10"/>
        <color theme="1"/>
        <rFont val="Calibri"/>
        <family val="2"/>
        <charset val="186"/>
        <scheme val="minor"/>
      </rPr>
      <t xml:space="preserve"> [3]</t>
    </r>
  </si>
  <si>
    <r>
      <t xml:space="preserve">Līdzekļi COVID-19 seku mazināšanai (MK lēmumi), milj. </t>
    </r>
    <r>
      <rPr>
        <b/>
        <i/>
        <sz val="13"/>
        <color theme="1"/>
        <rFont val="Calibri"/>
        <family val="2"/>
        <charset val="186"/>
        <scheme val="minor"/>
      </rPr>
      <t>euro</t>
    </r>
    <r>
      <rPr>
        <b/>
        <sz val="13"/>
        <color theme="1"/>
        <rFont val="Calibri"/>
        <family val="2"/>
        <charset val="186"/>
        <scheme val="minor"/>
      </rPr>
      <t xml:space="preserve"> </t>
    </r>
    <r>
      <rPr>
        <b/>
        <sz val="10"/>
        <color theme="1"/>
        <rFont val="Calibri"/>
        <family val="2"/>
        <charset val="186"/>
        <scheme val="minor"/>
      </rPr>
      <t>[1]; [2]</t>
    </r>
  </si>
  <si>
    <t>1.1.1.5</t>
  </si>
  <si>
    <t>2.2.1.1</t>
  </si>
  <si>
    <t>3.3.1</t>
  </si>
  <si>
    <t>4.2.2</t>
  </si>
  <si>
    <t>4.5.1.1</t>
  </si>
  <si>
    <t>4.5.1.2</t>
  </si>
  <si>
    <t>5.2.1.2</t>
  </si>
  <si>
    <t>6.2.1.2</t>
  </si>
  <si>
    <t>9.1.3</t>
  </si>
  <si>
    <t>9.2.7</t>
  </si>
  <si>
    <t>9.3.2</t>
  </si>
  <si>
    <t>1.1.1.1</t>
  </si>
  <si>
    <t>1.2.2.1</t>
  </si>
  <si>
    <t>1.2.2.3</t>
  </si>
  <si>
    <t>3.1.1</t>
  </si>
  <si>
    <t>4.2.1.1</t>
  </si>
  <si>
    <t>8.2.3</t>
  </si>
  <si>
    <t>2</t>
  </si>
  <si>
    <t>[3] Veiktie maksājumi projektiem: pēc līguma noslēgšanas vai līguma grozījumu stāšanās spēkā veiktie maksājumi proporcionāli finansējumam COVID-19 seku mazināšanai pret maksājumu atlikumu pēc līguma noslēgšanas vai līguma grozījumu spēkā stāšanās. Ar veiktajiem maksājumiem jāsaprot Centrālās finanšu un līgumu aģentūras kā sadrabības iestādes pārbaudīti un apstiprināti maksājumu pieprasījuma attiecināmie izdevumi, kam statuss Kohēzijas politikas vadības informācijas sistēmā ir "Samaksāts"</t>
  </si>
  <si>
    <t>3</t>
  </si>
  <si>
    <t>4</t>
  </si>
  <si>
    <t>6.1.3.1</t>
  </si>
  <si>
    <t>6.1.4.2</t>
  </si>
  <si>
    <t>6.1.5</t>
  </si>
  <si>
    <t>7.1.2.1</t>
  </si>
  <si>
    <t>9.1.1.3</t>
  </si>
  <si>
    <t>Atbalsts sociālajai uzņēmējdarbībai</t>
  </si>
  <si>
    <t>9.1.4.4</t>
  </si>
  <si>
    <t>9.2.1.2</t>
  </si>
  <si>
    <t>Iekļaujoša darba tirgus un nabadzības risku pētījumi un monitorings</t>
  </si>
  <si>
    <t>9.2.2.1</t>
  </si>
  <si>
    <t>9.2.2.2</t>
  </si>
  <si>
    <t>Sociālo pakalpojumu atbalsta sistēmas pilnveide</t>
  </si>
  <si>
    <t>9.2.2.3</t>
  </si>
  <si>
    <t>5</t>
  </si>
  <si>
    <t>6</t>
  </si>
  <si>
    <t>7</t>
  </si>
  <si>
    <t>8</t>
  </si>
  <si>
    <t>9</t>
  </si>
  <si>
    <t>COVID-19 seku mazināšanai piešķirto ieguldījumu prognozes un progress 2014.-2020. gada Kohēzijas politikas fondu darbības programmas "Izaugsme un nodarbinātība" ietvaros.
(Veikti maksājumi kumulatīvi)</t>
  </si>
  <si>
    <t>PV un nosaukums</t>
  </si>
  <si>
    <t>17.1.</t>
  </si>
  <si>
    <t>18.1.</t>
  </si>
  <si>
    <t>17.2.</t>
  </si>
  <si>
    <t>18.2.</t>
  </si>
  <si>
    <t>20.1.</t>
  </si>
  <si>
    <t>20.3.</t>
  </si>
  <si>
    <t>20.2.</t>
  </si>
  <si>
    <t>20.4.</t>
  </si>
  <si>
    <r>
      <t xml:space="preserve">Prognoze, kumulatīvi, euro
</t>
    </r>
    <r>
      <rPr>
        <i/>
        <sz val="12"/>
        <color theme="1"/>
        <rFont val="Calibri"/>
        <family val="2"/>
        <charset val="186"/>
        <scheme val="minor"/>
      </rPr>
      <t>(Prognoze izveidota 29.03.2021.)</t>
    </r>
  </si>
  <si>
    <t>Attīstīt videi draudzīgu sabiedriskā transporta infrastruktūru</t>
  </si>
  <si>
    <t>Rīgas pilsētas integrētas transporta sistēmas attīstība</t>
  </si>
  <si>
    <t>Nacionālas nozīmes attīstības centru integrēšana TEN-T tīklā</t>
  </si>
  <si>
    <t>Valsts galveno autoceļu segu pārbūve, nestspējas palielināšana</t>
  </si>
  <si>
    <t>EURES tīkla darbības nodrošināšana</t>
  </si>
  <si>
    <t>Dažādību veicināšana (diskriminācijas novēršana)</t>
  </si>
  <si>
    <t>Deinstitucionalizācija</t>
  </si>
  <si>
    <t>Sabiedrībā balstītu sociālo pakalpojumu sniegšana</t>
  </si>
  <si>
    <t>Ar Rail Baltica projekta saistītās atbalsta infrastruktūras pārbūve</t>
  </si>
  <si>
    <t>Integrēta Rīgas metropoles areāla multimodāla sabiedriskā transporta sistēma</t>
  </si>
  <si>
    <t>2.1.2</t>
  </si>
  <si>
    <t>Nodrošināt inovatīvu tehnoloģisko risinājumu ieviešanu ārējās robežas kontrolē</t>
  </si>
  <si>
    <t>6.1.7.1</t>
  </si>
  <si>
    <t>6.1.7.2</t>
  </si>
  <si>
    <t>4.5.1.2.</t>
  </si>
  <si>
    <t>31.12.2023.</t>
  </si>
  <si>
    <t>Progress kopš 31.12.2023.</t>
  </si>
  <si>
    <t>Progress līdz 31.01.2024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</si>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</sst>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sz val="12"/>
      <color theme="1"/>
      <name val="Calibri"/>
      <family val="2"/>
      <scheme val="minor"/>
    </font>
    <font>
      <b/>
      <sz val="13"/>
      <color theme="1"/>
      <name val="Calibri"/>
      <family val="2"/>
      <charset val="186"/>
      <scheme val="minor"/>
    </font>
    <font>
      <b/>
      <sz val="14"/>
      <color theme="1"/>
      <name val="Calibri"/>
      <family val="2"/>
      <charset val="186"/>
      <scheme val="minor"/>
    </font>
    <font>
      <b/>
      <sz val="10"/>
      <color theme="1"/>
      <name val="Calibri"/>
      <family val="2"/>
      <charset val="186"/>
      <scheme val="minor"/>
    </font>
    <font>
      <b/>
      <sz val="20"/>
      <color theme="1"/>
      <name val="Calibri"/>
      <family val="2"/>
      <charset val="186"/>
      <scheme val="minor"/>
    </font>
    <font>
      <sz val="10"/>
      <color rgb="FF000000"/>
      <name val="Arial"/>
      <family val="2"/>
      <charset val="186"/>
    </font>
    <font>
      <b/>
      <i/>
      <sz val="13"/>
      <color theme="1"/>
      <name val="Calibri"/>
      <family val="2"/>
      <charset val="186"/>
      <scheme val="minor"/>
    </font>
    <font>
      <b/>
      <sz val="11"/>
      <color theme="1"/>
      <name val="Calibri"/>
      <family val="2"/>
      <scheme val="minor"/>
    </font>
    <font>
      <i/>
      <sz val="12"/>
      <color theme="1"/>
      <name val="Calibri"/>
      <family val="2"/>
      <charset val="186"/>
      <scheme val="minor"/>
    </font>
    <font>
      <sz val="10"/>
      <color rgb="FF000000"/>
      <name val="Arial"/>
      <family val="2"/>
      <charset val="186"/>
    </font>
    <font>
      <sz val="11"/>
      <color rgb="FF00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theme="4" tint="0.39997558519241921"/>
      </bottom>
      <diagonal/>
    </border>
  </borders>
  <cellStyleXfs count="6">
    <xf numFmtId="0" fontId="0" fillId="0" borderId="0"/>
    <xf numFmtId="9" fontId="1" fillId="0" borderId="0" applyFont="0" applyFill="0" applyBorder="0" applyAlignment="0" applyProtection="0"/>
    <xf numFmtId="0" fontId="10" fillId="0" borderId="0"/>
    <xf numFmtId="0" fontId="15" fillId="0" borderId="0"/>
    <xf numFmtId="0" fontId="14" fillId="0" borderId="0"/>
    <xf numFmtId="0" fontId="15" fillId="0" borderId="0"/>
  </cellStyleXfs>
  <cellXfs count="72">
    <xf numFmtId="0" fontId="0" fillId="0" borderId="0" xfId="0"/>
    <xf numFmtId="3" fontId="0" fillId="0" borderId="0" xfId="0" applyNumberFormat="1"/>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6" fillId="3" borderId="3" xfId="0" applyFont="1" applyFill="1" applyBorder="1" applyAlignment="1">
      <alignment horizontal="center" vertical="center" wrapText="1"/>
    </xf>
    <xf numFmtId="9" fontId="6" fillId="3" borderId="3" xfId="1" applyFont="1" applyFill="1" applyBorder="1" applyAlignment="1">
      <alignment horizontal="center" vertical="center"/>
    </xf>
    <xf numFmtId="0" fontId="7" fillId="3" borderId="1" xfId="0" applyFont="1" applyFill="1" applyBorder="1" applyAlignment="1">
      <alignment horizontal="center" vertical="center"/>
    </xf>
    <xf numFmtId="9" fontId="6" fillId="3"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wrapText="1"/>
    </xf>
    <xf numFmtId="9" fontId="4" fillId="0" borderId="1" xfId="1" applyFont="1" applyFill="1" applyBorder="1" applyAlignment="1">
      <alignment horizontal="center" vertical="center"/>
    </xf>
    <xf numFmtId="16" fontId="2" fillId="4" borderId="1"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9" fontId="4" fillId="0" borderId="3" xfId="1" applyFont="1" applyFill="1" applyBorder="1" applyAlignment="1">
      <alignment horizontal="center" vertical="center"/>
    </xf>
    <xf numFmtId="3" fontId="3" fillId="4" borderId="1" xfId="0" applyNumberFormat="1" applyFont="1" applyFill="1" applyBorder="1" applyAlignment="1">
      <alignment horizontal="center" vertical="center"/>
    </xf>
    <xf numFmtId="9" fontId="3" fillId="4" borderId="3" xfId="1" applyFont="1" applyFill="1" applyBorder="1" applyAlignment="1">
      <alignment horizontal="center" vertical="center"/>
    </xf>
    <xf numFmtId="9" fontId="3" fillId="4" borderId="1" xfId="1"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164" fontId="3" fillId="4"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6" fillId="3" borderId="3" xfId="0" applyNumberFormat="1" applyFont="1" applyFill="1" applyBorder="1" applyAlignment="1">
      <alignment horizontal="center" vertical="center"/>
    </xf>
    <xf numFmtId="164" fontId="7" fillId="3" borderId="3"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4" fillId="0" borderId="1" xfId="0" quotePrefix="1" applyFont="1" applyBorder="1" applyAlignment="1">
      <alignment horizontal="center" vertical="center"/>
    </xf>
    <xf numFmtId="0" fontId="6" fillId="3" borderId="10" xfId="0" applyFont="1" applyFill="1" applyBorder="1" applyAlignment="1">
      <alignment horizontal="center" vertical="center" wrapText="1"/>
    </xf>
    <xf numFmtId="0" fontId="12" fillId="5" borderId="11" xfId="0" applyFont="1" applyFill="1" applyBorder="1"/>
    <xf numFmtId="0" fontId="12" fillId="0" borderId="11" xfId="0" applyFont="1" applyBorder="1"/>
    <xf numFmtId="0" fontId="12" fillId="0" borderId="0" xfId="0" applyFont="1"/>
    <xf numFmtId="0" fontId="4" fillId="0" borderId="7" xfId="0" applyFont="1" applyBorder="1" applyAlignment="1">
      <alignment horizontal="center" vertical="center"/>
    </xf>
    <xf numFmtId="16" fontId="2" fillId="4"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164" fontId="6" fillId="2" borderId="3"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6" fillId="6" borderId="10" xfId="0" applyFont="1" applyFill="1" applyBorder="1" applyAlignment="1">
      <alignment horizontal="center" vertical="center"/>
    </xf>
    <xf numFmtId="14" fontId="5" fillId="0" borderId="0" xfId="0" applyNumberFormat="1" applyFont="1"/>
    <xf numFmtId="0" fontId="4" fillId="0" borderId="7" xfId="0" quotePrefix="1" applyFont="1" applyBorder="1" applyAlignment="1">
      <alignment horizontal="center" vertical="center"/>
    </xf>
    <xf numFmtId="0" fontId="9" fillId="0" borderId="0" xfId="0" applyFont="1" applyAlignment="1">
      <alignment horizontal="center"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2" xfId="0" applyFont="1" applyFill="1" applyBorder="1" applyAlignment="1">
      <alignment horizontal="center" vertical="center" textRotation="90" wrapText="1"/>
    </xf>
    <xf numFmtId="0" fontId="6" fillId="3" borderId="9" xfId="0" applyFont="1" applyFill="1" applyBorder="1" applyAlignment="1">
      <alignment horizontal="center" vertical="center" textRotation="90" wrapText="1"/>
    </xf>
    <xf numFmtId="0" fontId="6" fillId="3" borderId="3" xfId="0" applyFont="1" applyFill="1" applyBorder="1" applyAlignment="1">
      <alignment horizontal="center" vertical="center" textRotation="90" wrapText="1"/>
    </xf>
    <xf numFmtId="0" fontId="4" fillId="0" borderId="0" xfId="0" applyFont="1" applyAlignment="1">
      <alignment horizontal="left" vertical="center"/>
    </xf>
    <xf numFmtId="0" fontId="4" fillId="0" borderId="0" xfId="0" applyFont="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3" fillId="4" borderId="7" xfId="0" applyFont="1" applyFill="1" applyBorder="1" applyAlignment="1">
      <alignment horizontal="left" vertical="center"/>
    </xf>
    <xf numFmtId="0" fontId="3" fillId="4" borderId="10" xfId="0" applyFont="1" applyFill="1" applyBorder="1" applyAlignment="1">
      <alignment horizontal="left" vertical="center"/>
    </xf>
    <xf numFmtId="0" fontId="3" fillId="4" borderId="8" xfId="0" applyFont="1" applyFill="1" applyBorder="1" applyAlignment="1">
      <alignment horizontal="left" vertical="center"/>
    </xf>
    <xf numFmtId="0" fontId="0" fillId="0" borderId="0" xfId="0" applyAlignment="1">
      <alignment horizontal="center" wrapText="1"/>
    </xf>
  </cellXfs>
  <cellStyles count="6">
    <cellStyle name="Normal" xfId="0" builtinId="0"/>
    <cellStyle name="Normal 2" xfId="2" xr:uid="{00000000-0005-0000-0000-000001000000}"/>
    <cellStyle name="Normal 3" xfId="3" xr:uid="{EEF597C8-5354-426A-A5AD-3FD3BC5841FF}"/>
    <cellStyle name="Normal 4" xfId="4" xr:uid="{D458C3C3-B5CB-4594-95DC-668297607ED7}"/>
    <cellStyle name="Normal 7" xfId="5" xr:uid="{3C0AE51E-4FB1-48CE-96A1-4E170DD6A59F}"/>
    <cellStyle name="Percent" xfId="1" builtinId="5"/>
  </cellStyles>
  <dxfs count="0"/>
  <tableStyles count="0" defaultTableStyle="TableStyleMedium2" defaultPivotStyle="PivotStyleLight16"/>
  <colors>
    <mruColors>
      <color rgb="FFEA26CE"/>
      <color rgb="FFFF4B4B"/>
      <color rgb="FFED9797"/>
      <color rgb="FFFCD8F3"/>
      <color rgb="FF79FF7F"/>
      <color rgb="FFCDFFCF"/>
      <color rgb="FFF2FEA8"/>
      <color rgb="FFFFB7B7"/>
      <color rgb="FFFF8181"/>
      <color rgb="FFDDF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lv-LV" sz="1600"/>
              <a:t>COVID-19 seku mazināšanai piešķirto ieguldījumu prognozes un progress darbības programmas "Izaugsme un nodarbinātība" ietvaros.</a:t>
            </a:r>
          </a:p>
          <a:p>
            <a:pPr>
              <a:defRPr sz="1600"/>
            </a:pPr>
            <a:r>
              <a:rPr lang="lv-LV" sz="1600"/>
              <a:t>(Veikti maksājumi kumulatīvi)</a:t>
            </a:r>
          </a:p>
        </c:rich>
      </c:tx>
      <c:layout>
        <c:manualLayout>
          <c:xMode val="edge"/>
          <c:yMode val="edge"/>
          <c:x val="9.3998170268354608E-2"/>
          <c:y val="2.7038441691573878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lv-LV"/>
        </a:p>
      </c:txPr>
    </c:title>
    <c:autoTitleDeleted val="0"/>
    <c:plotArea>
      <c:layout/>
      <c:areaChart>
        <c:grouping val="stacked"/>
        <c:varyColors val="0"/>
        <c:ser>
          <c:idx val="8"/>
          <c:order val="0"/>
          <c:tx>
            <c:strRef>
              <c:f>'3.C-19 inv. prognozes. dati'!$D$12</c:f>
              <c:strCache>
                <c:ptCount val="1"/>
                <c:pt idx="0">
                  <c:v>2.IKT</c:v>
                </c:pt>
              </c:strCache>
            </c:strRef>
          </c:tx>
          <c:spPr>
            <a:solidFill>
              <a:schemeClr val="accent3">
                <a:lumMod val="60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0-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01-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02-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03-CF0F-44CA-927B-DD5E0158CAFC}"/>
                </c:ext>
              </c:extLst>
            </c:dLbl>
            <c:dLbl>
              <c:idx val="4"/>
              <c:layout>
                <c:manualLayout>
                  <c:x val="1.1564194262043479E-2"/>
                  <c:y val="5.2894328409607328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dati'!$E$12:$I$12</c:f>
              <c:numCache>
                <c:formatCode>#,##0</c:formatCode>
                <c:ptCount val="5"/>
                <c:pt idx="0">
                  <c:v>0</c:v>
                </c:pt>
                <c:pt idx="1">
                  <c:v>2946797.2835388957</c:v>
                </c:pt>
                <c:pt idx="2">
                  <c:v>7909706.5018710513</c:v>
                </c:pt>
                <c:pt idx="3">
                  <c:v>11097542.310663043</c:v>
                </c:pt>
                <c:pt idx="4">
                  <c:v>14646350.000000004</c:v>
                </c:pt>
              </c:numCache>
            </c:numRef>
          </c:val>
          <c:extLst>
            <c:ext xmlns:c16="http://schemas.microsoft.com/office/drawing/2014/chart" uri="{C3380CC4-5D6E-409C-BE32-E72D297353CC}">
              <c16:uniqueId val="{00000005-CF0F-44CA-927B-DD5E0158CAFC}"/>
            </c:ext>
          </c:extLst>
        </c:ser>
        <c:ser>
          <c:idx val="7"/>
          <c:order val="1"/>
          <c:tx>
            <c:strRef>
              <c:f>'3.C-19 inv. prognozes. dati'!$D$11</c:f>
              <c:strCache>
                <c:ptCount val="1"/>
                <c:pt idx="0">
                  <c:v>5.Vide un reģionālā attīstība</c:v>
                </c:pt>
              </c:strCache>
            </c:strRef>
          </c:tx>
          <c:spPr>
            <a:solidFill>
              <a:schemeClr val="accent2">
                <a:lumMod val="60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6-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07-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08-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09-CF0F-44CA-927B-DD5E0158CAFC}"/>
                </c:ext>
              </c:extLst>
            </c:dLbl>
            <c:dLbl>
              <c:idx val="4"/>
              <c:layout>
                <c:manualLayout>
                  <c:x val="1.156419426204347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dati'!$E$11:$I$11</c:f>
              <c:numCache>
                <c:formatCode>#,##0</c:formatCode>
                <c:ptCount val="5"/>
                <c:pt idx="1">
                  <c:v>3690831.5</c:v>
                </c:pt>
                <c:pt idx="2">
                  <c:v>9599931.879999999</c:v>
                </c:pt>
                <c:pt idx="3">
                  <c:v>16759674</c:v>
                </c:pt>
                <c:pt idx="4">
                  <c:v>16759674</c:v>
                </c:pt>
              </c:numCache>
            </c:numRef>
          </c:val>
          <c:extLst>
            <c:ext xmlns:c16="http://schemas.microsoft.com/office/drawing/2014/chart" uri="{C3380CC4-5D6E-409C-BE32-E72D297353CC}">
              <c16:uniqueId val="{0000000B-CF0F-44CA-927B-DD5E0158CAFC}"/>
            </c:ext>
          </c:extLst>
        </c:ser>
        <c:ser>
          <c:idx val="6"/>
          <c:order val="2"/>
          <c:tx>
            <c:strRef>
              <c:f>'3.C-19 inv. prognozes. dati'!$D$10</c:f>
              <c:strCache>
                <c:ptCount val="1"/>
                <c:pt idx="0">
                  <c:v>7.Nodarbinātība</c:v>
                </c:pt>
              </c:strCache>
            </c:strRef>
          </c:tx>
          <c:spPr>
            <a:solidFill>
              <a:schemeClr val="accent1">
                <a:lumMod val="60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C-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0D-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0E-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0F-CF0F-44CA-927B-DD5E0158CAFC}"/>
                </c:ext>
              </c:extLst>
            </c:dLbl>
            <c:dLbl>
              <c:idx val="4"/>
              <c:layout>
                <c:manualLayout>
                  <c:x val="1.24113492504814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dati'!$E$10:$I$10</c:f>
              <c:numCache>
                <c:formatCode>#,##0</c:formatCode>
                <c:ptCount val="5"/>
                <c:pt idx="0">
                  <c:v>4225481.74</c:v>
                </c:pt>
                <c:pt idx="1">
                  <c:v>14926515.170000002</c:v>
                </c:pt>
                <c:pt idx="2">
                  <c:v>22674428.550000001</c:v>
                </c:pt>
                <c:pt idx="3">
                  <c:v>25323641</c:v>
                </c:pt>
                <c:pt idx="4">
                  <c:v>25323641</c:v>
                </c:pt>
              </c:numCache>
            </c:numRef>
          </c:val>
          <c:extLst>
            <c:ext xmlns:c16="http://schemas.microsoft.com/office/drawing/2014/chart" uri="{C3380CC4-5D6E-409C-BE32-E72D297353CC}">
              <c16:uniqueId val="{00000011-CF0F-44CA-927B-DD5E0158CAFC}"/>
            </c:ext>
          </c:extLst>
        </c:ser>
        <c:ser>
          <c:idx val="5"/>
          <c:order val="3"/>
          <c:tx>
            <c:strRef>
              <c:f>'3.C-19 inv. prognozes. dati'!$D$9</c:f>
              <c:strCache>
                <c:ptCount val="1"/>
                <c:pt idx="0">
                  <c:v>8.Izglītība</c:v>
                </c:pt>
              </c:strCache>
            </c:strRef>
          </c:tx>
          <c:spPr>
            <a:solidFill>
              <a:schemeClr val="accent6"/>
            </a:solidFill>
            <a:ln w="25400">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12-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13-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14-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15-CF0F-44CA-927B-DD5E0158CAFC}"/>
                </c:ext>
              </c:extLst>
            </c:dLbl>
            <c:dLbl>
              <c:idx val="4"/>
              <c:layout>
                <c:manualLayout>
                  <c:x val="1.35671263609156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dati'!$E$9:$I$9</c:f>
              <c:numCache>
                <c:formatCode>#,##0</c:formatCode>
                <c:ptCount val="5"/>
                <c:pt idx="0">
                  <c:v>1002103.6972357209</c:v>
                </c:pt>
                <c:pt idx="1">
                  <c:v>5123791.2165787779</c:v>
                </c:pt>
                <c:pt idx="2">
                  <c:v>10928300.402002884</c:v>
                </c:pt>
                <c:pt idx="3">
                  <c:v>18596627.524332948</c:v>
                </c:pt>
                <c:pt idx="4">
                  <c:v>30989034.000000007</c:v>
                </c:pt>
              </c:numCache>
            </c:numRef>
          </c:val>
          <c:extLst>
            <c:ext xmlns:c16="http://schemas.microsoft.com/office/drawing/2014/chart" uri="{C3380CC4-5D6E-409C-BE32-E72D297353CC}">
              <c16:uniqueId val="{00000017-CF0F-44CA-927B-DD5E0158CAFC}"/>
            </c:ext>
          </c:extLst>
        </c:ser>
        <c:ser>
          <c:idx val="4"/>
          <c:order val="4"/>
          <c:tx>
            <c:strRef>
              <c:f>'3.C-19 inv. prognozes. dati'!$D$8</c:f>
              <c:strCache>
                <c:ptCount val="1"/>
                <c:pt idx="0">
                  <c:v>1.Pētniecība un inovācijas</c:v>
                </c:pt>
              </c:strCache>
            </c:strRef>
          </c:tx>
          <c:spPr>
            <a:solidFill>
              <a:schemeClr val="accent5"/>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18-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19-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1A-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1B-CF0F-44CA-927B-DD5E0158CAFC}"/>
                </c:ext>
              </c:extLst>
            </c:dLbl>
            <c:dLbl>
              <c:idx val="4"/>
              <c:layout>
                <c:manualLayout>
                  <c:x val="1.24113492504814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dati'!$E$8:$I$8</c:f>
              <c:numCache>
                <c:formatCode>#,##0</c:formatCode>
                <c:ptCount val="5"/>
                <c:pt idx="0">
                  <c:v>222636.29604639582</c:v>
                </c:pt>
                <c:pt idx="1">
                  <c:v>467111.64986442367</c:v>
                </c:pt>
                <c:pt idx="2">
                  <c:v>6208945.9935651962</c:v>
                </c:pt>
                <c:pt idx="3">
                  <c:v>20031827.308609292</c:v>
                </c:pt>
                <c:pt idx="4">
                  <c:v>33730000</c:v>
                </c:pt>
              </c:numCache>
            </c:numRef>
          </c:val>
          <c:extLst>
            <c:ext xmlns:c16="http://schemas.microsoft.com/office/drawing/2014/chart" uri="{C3380CC4-5D6E-409C-BE32-E72D297353CC}">
              <c16:uniqueId val="{0000001D-CF0F-44CA-927B-DD5E0158CAFC}"/>
            </c:ext>
          </c:extLst>
        </c:ser>
        <c:ser>
          <c:idx val="3"/>
          <c:order val="5"/>
          <c:tx>
            <c:strRef>
              <c:f>'3.C-19 inv. prognozes. dati'!$D$7</c:f>
              <c:strCache>
                <c:ptCount val="1"/>
                <c:pt idx="0">
                  <c:v>3.MVU konkurētspēja</c:v>
                </c:pt>
              </c:strCache>
            </c:strRef>
          </c:tx>
          <c:spPr>
            <a:solidFill>
              <a:schemeClr val="accent4"/>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1E-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1F-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20-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21-CF0F-44CA-927B-DD5E0158CAFC}"/>
                </c:ext>
              </c:extLst>
            </c:dLbl>
            <c:dLbl>
              <c:idx val="4"/>
              <c:layout>
                <c:manualLayout>
                  <c:x val="1.418439914340748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dati'!$E$7:$I$7</c:f>
              <c:numCache>
                <c:formatCode>#,##0</c:formatCode>
                <c:ptCount val="5"/>
                <c:pt idx="0">
                  <c:v>887295.26289459423</c:v>
                </c:pt>
                <c:pt idx="1">
                  <c:v>20447344.876894597</c:v>
                </c:pt>
                <c:pt idx="2">
                  <c:v>39731885.56898395</c:v>
                </c:pt>
                <c:pt idx="3">
                  <c:v>62626671.649261653</c:v>
                </c:pt>
                <c:pt idx="4">
                  <c:v>82923753</c:v>
                </c:pt>
              </c:numCache>
            </c:numRef>
          </c:val>
          <c:extLst>
            <c:ext xmlns:c16="http://schemas.microsoft.com/office/drawing/2014/chart" uri="{C3380CC4-5D6E-409C-BE32-E72D297353CC}">
              <c16:uniqueId val="{00000023-CF0F-44CA-927B-DD5E0158CAFC}"/>
            </c:ext>
          </c:extLst>
        </c:ser>
        <c:ser>
          <c:idx val="2"/>
          <c:order val="6"/>
          <c:tx>
            <c:strRef>
              <c:f>'3.C-19 inv. prognozes. dati'!$D$6</c:f>
              <c:strCache>
                <c:ptCount val="1"/>
                <c:pt idx="0">
                  <c:v>9.Sociālā iekļaušana</c:v>
                </c:pt>
              </c:strCache>
            </c:strRef>
          </c:tx>
          <c:spPr>
            <a:solidFill>
              <a:schemeClr val="accent3"/>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24-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25-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26-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27-CF0F-44CA-927B-DD5E0158CAFC}"/>
                </c:ext>
              </c:extLst>
            </c:dLbl>
            <c:dLbl>
              <c:idx val="4"/>
              <c:layout>
                <c:manualLayout>
                  <c:x val="1.9503548822185295E-2"/>
                  <c:y val="-3.37980521144673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dati'!$E$6:$I$6</c:f>
              <c:numCache>
                <c:formatCode>#,##0</c:formatCode>
                <c:ptCount val="5"/>
                <c:pt idx="0">
                  <c:v>3229472.043207461</c:v>
                </c:pt>
                <c:pt idx="1">
                  <c:v>10169637.552166948</c:v>
                </c:pt>
                <c:pt idx="2">
                  <c:v>43655334.69271908</c:v>
                </c:pt>
                <c:pt idx="3">
                  <c:v>79842041.190893173</c:v>
                </c:pt>
                <c:pt idx="4">
                  <c:v>110299138.80339992</c:v>
                </c:pt>
              </c:numCache>
            </c:numRef>
          </c:val>
          <c:extLst>
            <c:ext xmlns:c16="http://schemas.microsoft.com/office/drawing/2014/chart" uri="{C3380CC4-5D6E-409C-BE32-E72D297353CC}">
              <c16:uniqueId val="{00000029-CF0F-44CA-927B-DD5E0158CAFC}"/>
            </c:ext>
          </c:extLst>
        </c:ser>
        <c:ser>
          <c:idx val="1"/>
          <c:order val="7"/>
          <c:tx>
            <c:strRef>
              <c:f>'3.C-19 inv. prognozes. dati'!$D$5</c:f>
              <c:strCache>
                <c:ptCount val="1"/>
                <c:pt idx="0">
                  <c:v>4.Videi draudzīga enerģētika</c:v>
                </c:pt>
              </c:strCache>
            </c:strRef>
          </c:tx>
          <c:spPr>
            <a:solidFill>
              <a:schemeClr val="accent2"/>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2A-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2B-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2C-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2D-CF0F-44CA-927B-DD5E0158CAFC}"/>
                </c:ext>
              </c:extLst>
            </c:dLbl>
            <c:dLbl>
              <c:idx val="4"/>
              <c:layout>
                <c:manualLayout>
                  <c:x val="1.773049892925935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dati'!$E$5:$I$5</c:f>
              <c:numCache>
                <c:formatCode>#,##0</c:formatCode>
                <c:ptCount val="5"/>
                <c:pt idx="0">
                  <c:v>0</c:v>
                </c:pt>
                <c:pt idx="1">
                  <c:v>15909965.432744771</c:v>
                </c:pt>
                <c:pt idx="2">
                  <c:v>63567246.02892407</c:v>
                </c:pt>
                <c:pt idx="3">
                  <c:v>104074861.27419886</c:v>
                </c:pt>
                <c:pt idx="4">
                  <c:v>129757400</c:v>
                </c:pt>
              </c:numCache>
            </c:numRef>
          </c:val>
          <c:extLst>
            <c:ext xmlns:c16="http://schemas.microsoft.com/office/drawing/2014/chart" uri="{C3380CC4-5D6E-409C-BE32-E72D297353CC}">
              <c16:uniqueId val="{0000002F-CF0F-44CA-927B-DD5E0158CAFC}"/>
            </c:ext>
          </c:extLst>
        </c:ser>
        <c:ser>
          <c:idx val="0"/>
          <c:order val="8"/>
          <c:tx>
            <c:strRef>
              <c:f>'3.C-19 inv. prognozes. dati'!$D$4</c:f>
              <c:strCache>
                <c:ptCount val="1"/>
                <c:pt idx="0">
                  <c:v>6.Transports</c:v>
                </c:pt>
              </c:strCache>
            </c:strRef>
          </c:tx>
          <c:spPr>
            <a:solidFill>
              <a:schemeClr val="accent1"/>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3A-CF0F-44CA-927B-DD5E0158CAFC}"/>
                </c:ext>
              </c:extLst>
            </c:dLbl>
            <c:dLbl>
              <c:idx val="1"/>
              <c:delete val="1"/>
              <c:extLst>
                <c:ext xmlns:c15="http://schemas.microsoft.com/office/drawing/2012/chart" uri="{CE6537A1-D6FC-4f65-9D91-7224C49458BB}"/>
                <c:ext xmlns:c16="http://schemas.microsoft.com/office/drawing/2014/chart" uri="{C3380CC4-5D6E-409C-BE32-E72D297353CC}">
                  <c16:uniqueId val="{00000030-CF0F-44CA-927B-DD5E0158CAFC}"/>
                </c:ext>
              </c:extLst>
            </c:dLbl>
            <c:dLbl>
              <c:idx val="2"/>
              <c:delete val="1"/>
              <c:extLst>
                <c:ext xmlns:c15="http://schemas.microsoft.com/office/drawing/2012/chart" uri="{CE6537A1-D6FC-4f65-9D91-7224C49458BB}"/>
                <c:ext xmlns:c16="http://schemas.microsoft.com/office/drawing/2014/chart" uri="{C3380CC4-5D6E-409C-BE32-E72D297353CC}">
                  <c16:uniqueId val="{00000031-CF0F-44CA-927B-DD5E0158CAFC}"/>
                </c:ext>
              </c:extLst>
            </c:dLbl>
            <c:dLbl>
              <c:idx val="3"/>
              <c:delete val="1"/>
              <c:extLst>
                <c:ext xmlns:c15="http://schemas.microsoft.com/office/drawing/2012/chart" uri="{CE6537A1-D6FC-4f65-9D91-7224C49458BB}"/>
                <c:ext xmlns:c16="http://schemas.microsoft.com/office/drawing/2014/chart" uri="{C3380CC4-5D6E-409C-BE32-E72D297353CC}">
                  <c16:uniqueId val="{00000032-CF0F-44CA-927B-DD5E0158CAFC}"/>
                </c:ext>
              </c:extLst>
            </c:dLbl>
            <c:dLbl>
              <c:idx val="4"/>
              <c:layout>
                <c:manualLayout>
                  <c:x val="1.59574490363334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F0F-44CA-927B-DD5E0158CAF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dati'!$E$4:$I$4</c:f>
              <c:numCache>
                <c:formatCode>#,##0</c:formatCode>
                <c:ptCount val="5"/>
                <c:pt idx="0">
                  <c:v>0</c:v>
                </c:pt>
                <c:pt idx="1">
                  <c:v>25741348</c:v>
                </c:pt>
                <c:pt idx="2">
                  <c:v>99008083</c:v>
                </c:pt>
                <c:pt idx="3">
                  <c:v>195653740</c:v>
                </c:pt>
                <c:pt idx="4">
                  <c:v>195653740</c:v>
                </c:pt>
              </c:numCache>
            </c:numRef>
          </c:val>
          <c:extLst>
            <c:ext xmlns:c16="http://schemas.microsoft.com/office/drawing/2014/chart" uri="{C3380CC4-5D6E-409C-BE32-E72D297353CC}">
              <c16:uniqueId val="{00000034-CF0F-44CA-927B-DD5E0158CAFC}"/>
            </c:ext>
          </c:extLst>
        </c:ser>
        <c:dLbls>
          <c:showLegendKey val="0"/>
          <c:showVal val="0"/>
          <c:showCatName val="0"/>
          <c:showSerName val="0"/>
          <c:showPercent val="0"/>
          <c:showBubbleSize val="0"/>
        </c:dLbls>
        <c:axId val="596318096"/>
        <c:axId val="596318512"/>
      </c:areaChart>
      <c:lineChart>
        <c:grouping val="standard"/>
        <c:varyColors val="0"/>
        <c:ser>
          <c:idx val="9"/>
          <c:order val="9"/>
          <c:tx>
            <c:strRef>
              <c:f>'3.C-19 inv. prognozes. dati'!$D$13</c:f>
              <c:strCache>
                <c:ptCount val="1"/>
                <c:pt idx="0">
                  <c:v>Kopā</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2"/>
              <c:layout>
                <c:manualLayout>
                  <c:x val="-3.201624116178825E-2"/>
                  <c:y val="-2.7667069436592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F0F-44CA-927B-DD5E0158CAFC}"/>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dati'!$E$13:$I$13</c:f>
              <c:numCache>
                <c:formatCode>#,##0</c:formatCode>
                <c:ptCount val="5"/>
                <c:pt idx="0">
                  <c:v>9566989.0393841714</c:v>
                </c:pt>
                <c:pt idx="1">
                  <c:v>99423342.681788415</c:v>
                </c:pt>
                <c:pt idx="2">
                  <c:v>303283862.61806619</c:v>
                </c:pt>
                <c:pt idx="3">
                  <c:v>534006626.25795901</c:v>
                </c:pt>
                <c:pt idx="4">
                  <c:v>640082730.80339992</c:v>
                </c:pt>
              </c:numCache>
            </c:numRef>
          </c:val>
          <c:smooth val="0"/>
          <c:extLst>
            <c:ext xmlns:c16="http://schemas.microsoft.com/office/drawing/2014/chart" uri="{C3380CC4-5D6E-409C-BE32-E72D297353CC}">
              <c16:uniqueId val="{00000035-CF0F-44CA-927B-DD5E0158CAFC}"/>
            </c:ext>
          </c:extLst>
        </c:ser>
        <c:ser>
          <c:idx val="10"/>
          <c:order val="10"/>
          <c:tx>
            <c:strRef>
              <c:f>'3.C-19 inv. prognozes. dati'!$D$14</c:f>
              <c:strCache>
                <c:ptCount val="1"/>
                <c:pt idx="0">
                  <c:v>Progress līdz 31.01.2024</c:v>
                </c:pt>
              </c:strCache>
            </c:strRef>
          </c:tx>
          <c:spPr>
            <a:ln w="28575" cap="rnd">
              <a:solidFill>
                <a:srgbClr val="EA26CE"/>
              </a:solidFill>
              <a:prstDash val="sysDash"/>
              <a:round/>
            </a:ln>
            <a:effectLst/>
          </c:spPr>
          <c:marker>
            <c:symbol val="circle"/>
            <c:size val="7"/>
            <c:spPr>
              <a:solidFill>
                <a:srgbClr val="EA26CE"/>
              </a:solidFill>
              <a:ln w="9525">
                <a:noFill/>
              </a:ln>
              <a:effectLst/>
            </c:spPr>
          </c:marker>
          <c:dLbls>
            <c:dLbl>
              <c:idx val="1"/>
              <c:numFmt formatCode="#,##0.0" sourceLinked="0"/>
              <c:spPr>
                <a:solidFill>
                  <a:srgbClr val="EA26CE"/>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extLst>
                <c:ext xmlns:c16="http://schemas.microsoft.com/office/drawing/2014/chart" uri="{C3380CC4-5D6E-409C-BE32-E72D297353CC}">
                  <c16:uniqueId val="{00000036-CF0F-44CA-927B-DD5E0158CAFC}"/>
                </c:ext>
              </c:extLst>
            </c:dLbl>
            <c:dLbl>
              <c:idx val="2"/>
              <c:numFmt formatCode="#,##0.0" sourceLinked="0"/>
              <c:spPr>
                <a:solidFill>
                  <a:srgbClr val="EA26CE"/>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extLst>
                <c:ext xmlns:c16="http://schemas.microsoft.com/office/drawing/2014/chart" uri="{C3380CC4-5D6E-409C-BE32-E72D297353CC}">
                  <c16:uniqueId val="{00000000-62A0-49C1-8E89-56EBEECC781C}"/>
                </c:ext>
              </c:extLst>
            </c:dLbl>
            <c:numFmt formatCode="#,##0.0" sourceLinked="0"/>
            <c:spPr>
              <a:solidFill>
                <a:srgbClr val="EA26CE"/>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'3.C-19 inv. prognozes. dati'!$E$3:$I$3</c:f>
              <c:numCache>
                <c:formatCode>General</c:formatCode>
                <c:ptCount val="5"/>
                <c:pt idx="0">
                  <c:v>2020</c:v>
                </c:pt>
                <c:pt idx="1">
                  <c:v>2021</c:v>
                </c:pt>
                <c:pt idx="2">
                  <c:v>2022</c:v>
                </c:pt>
                <c:pt idx="3">
                  <c:v>2023</c:v>
                </c:pt>
                <c:pt idx="4">
                  <c:v>2024</c:v>
                </c:pt>
              </c:numCache>
            </c:numRef>
          </c:cat>
          <c:val>
            <c:numRef>
              <c:f>'3.C-19 inv. prognozes. dati'!$E$14:$I$14</c:f>
              <c:numCache>
                <c:formatCode>#,##0</c:formatCode>
                <c:ptCount val="5"/>
                <c:pt idx="1">
                  <c:v>66764060.689056084</c:v>
                </c:pt>
                <c:pt idx="2">
                  <c:v>237318349.47594306</c:v>
                </c:pt>
                <c:pt idx="3">
                  <c:v>478126051.97607046</c:v>
                </c:pt>
                <c:pt idx="4">
                  <c:v>479678876.81969464</c:v>
                </c:pt>
              </c:numCache>
            </c:numRef>
          </c:val>
          <c:smooth val="0"/>
          <c:extLst>
            <c:ext xmlns:c16="http://schemas.microsoft.com/office/drawing/2014/chart" uri="{C3380CC4-5D6E-409C-BE32-E72D297353CC}">
              <c16:uniqueId val="{00000037-CF0F-44CA-927B-DD5E0158CAFC}"/>
            </c:ext>
          </c:extLst>
        </c:ser>
        <c:dLbls>
          <c:showLegendKey val="0"/>
          <c:showVal val="0"/>
          <c:showCatName val="0"/>
          <c:showSerName val="0"/>
          <c:showPercent val="0"/>
          <c:showBubbleSize val="0"/>
        </c:dLbls>
        <c:marker val="1"/>
        <c:smooth val="0"/>
        <c:axId val="721608304"/>
        <c:axId val="721609968"/>
      </c:lineChart>
      <c:catAx>
        <c:axId val="5963180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lv-LV"/>
          </a:p>
        </c:txPr>
        <c:crossAx val="596318512"/>
        <c:crosses val="autoZero"/>
        <c:auto val="1"/>
        <c:lblAlgn val="ctr"/>
        <c:lblOffset val="100"/>
        <c:noMultiLvlLbl val="0"/>
      </c:catAx>
      <c:valAx>
        <c:axId val="5963185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lv-LV"/>
          </a:p>
        </c:txPr>
        <c:crossAx val="596318096"/>
        <c:crosses val="autoZero"/>
        <c:crossBetween val="between"/>
        <c:dispUnits>
          <c:builtInUnit val="millions"/>
          <c:dispUnitsLbl>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GB"/>
                    <a:t>Milj. </a:t>
                  </a:r>
                  <a:r>
                    <a:rPr lang="en-GB" i="1"/>
                    <a:t>euro</a:t>
                  </a:r>
                  <a:endParaRPr lang="lv-LV" i="1"/>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lv-LV"/>
              </a:p>
            </c:txPr>
          </c:dispUnitsLbl>
        </c:dispUnits>
      </c:valAx>
      <c:valAx>
        <c:axId val="721609968"/>
        <c:scaling>
          <c:orientation val="minMax"/>
        </c:scaling>
        <c:delete val="1"/>
        <c:axPos val="r"/>
        <c:numFmt formatCode="#,##0" sourceLinked="1"/>
        <c:majorTickMark val="out"/>
        <c:minorTickMark val="none"/>
        <c:tickLblPos val="nextTo"/>
        <c:crossAx val="721608304"/>
        <c:crosses val="max"/>
        <c:crossBetween val="between"/>
        <c:dispUnits>
          <c:builtInUnit val="millions"/>
        </c:dispUnits>
      </c:valAx>
      <c:catAx>
        <c:axId val="721608304"/>
        <c:scaling>
          <c:orientation val="minMax"/>
        </c:scaling>
        <c:delete val="1"/>
        <c:axPos val="b"/>
        <c:numFmt formatCode="General" sourceLinked="1"/>
        <c:majorTickMark val="out"/>
        <c:minorTickMark val="none"/>
        <c:tickLblPos val="nextTo"/>
        <c:crossAx val="72160996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defRPr>
      </a:pPr>
      <a:endParaRPr lang="lv-LV"/>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9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A9D23693-FB90-49C4-9059-92FEB8F214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5"/>
  <sheetViews>
    <sheetView tabSelected="1" view="pageBreakPreview" topLeftCell="A3" zoomScale="70" zoomScaleNormal="85" zoomScaleSheetLayoutView="70" workbookViewId="0">
      <selection activeCell="N19" sqref="N19"/>
    </sheetView>
  </sheetViews>
  <sheetFormatPr defaultRowHeight="15" outlineLevelCol="1" x14ac:dyDescent="0.25"/>
  <cols>
    <col min="1" max="1" width="9.7109375" customWidth="1"/>
    <col min="2" max="2" width="34.5703125" customWidth="1"/>
    <col min="3" max="3" width="8.85546875" customWidth="1"/>
    <col min="4" max="5" width="15" hidden="1" customWidth="1" outlineLevel="1"/>
    <col min="6" max="6" width="9.140625" customWidth="1" collapsed="1"/>
    <col min="7" max="7" width="13.140625" customWidth="1"/>
    <col min="8" max="8" width="14.42578125" customWidth="1"/>
    <col min="9" max="9" width="10.85546875" customWidth="1"/>
    <col min="10" max="13" width="9.5703125" hidden="1" customWidth="1" outlineLevel="1"/>
    <col min="14" max="14" width="12.28515625" customWidth="1" collapsed="1"/>
    <col min="15" max="15" width="8.5703125" bestFit="1" customWidth="1"/>
    <col min="16" max="16" width="14.85546875" hidden="1" customWidth="1" outlineLevel="1"/>
    <col min="17" max="17" width="16" customWidth="1" collapsed="1"/>
    <col min="18" max="18" width="11.5703125" hidden="1" customWidth="1" outlineLevel="1"/>
    <col min="19" max="19" width="8.28515625" hidden="1" customWidth="1" outlineLevel="1"/>
    <col min="20" max="20" width="9.85546875" hidden="1" customWidth="1" outlineLevel="1"/>
    <col min="21" max="21" width="11.7109375" hidden="1" customWidth="1" outlineLevel="1"/>
    <col min="22" max="22" width="11.140625" customWidth="1" collapsed="1"/>
    <col min="23" max="23" width="12" customWidth="1"/>
    <col min="24" max="24" width="15.140625" hidden="1" customWidth="1" outlineLevel="1"/>
    <col min="25" max="25" width="15.7109375" customWidth="1" collapsed="1"/>
    <col min="26" max="26" width="15.42578125" hidden="1" customWidth="1" outlineLevel="1"/>
    <col min="27" max="27" width="8.28515625" hidden="1" customWidth="1" outlineLevel="1"/>
    <col min="28" max="28" width="12.42578125" hidden="1" customWidth="1" outlineLevel="1"/>
    <col min="29" max="29" width="8.28515625" hidden="1" customWidth="1" outlineLevel="1"/>
    <col min="30" max="30" width="10.28515625" customWidth="1" collapsed="1"/>
    <col min="31" max="31" width="8.5703125" bestFit="1" customWidth="1"/>
    <col min="32" max="32" width="13.42578125" hidden="1" customWidth="1" outlineLevel="1"/>
    <col min="33" max="33" width="15.5703125" customWidth="1" collapsed="1"/>
    <col min="34" max="34" width="15.7109375" hidden="1" customWidth="1" outlineLevel="1"/>
    <col min="35" max="35" width="8.28515625" hidden="1" customWidth="1" outlineLevel="1"/>
    <col min="36" max="36" width="10.85546875" hidden="1" customWidth="1" outlineLevel="1"/>
    <col min="37" max="37" width="8.28515625" hidden="1" customWidth="1" outlineLevel="1"/>
    <col min="38" max="38" width="10.42578125" customWidth="1" collapsed="1"/>
    <col min="39" max="39" width="6.85546875" customWidth="1"/>
    <col min="40" max="40" width="12.42578125" hidden="1" customWidth="1" outlineLevel="1"/>
    <col min="41" max="41" width="16" customWidth="1" collapsed="1"/>
    <col min="42" max="42" width="11.5703125" hidden="1" customWidth="1" outlineLevel="1"/>
    <col min="43" max="43" width="13.42578125" hidden="1" customWidth="1" outlineLevel="1"/>
    <col min="44" max="44" width="11.85546875" customWidth="1" collapsed="1"/>
    <col min="45" max="45" width="13.140625" customWidth="1"/>
    <col min="46" max="46" width="32.5703125" hidden="1" customWidth="1" outlineLevel="1"/>
    <col min="47" max="47" width="9.140625" collapsed="1"/>
  </cols>
  <sheetData>
    <row r="1" spans="1:46" ht="49.5" customHeight="1" x14ac:dyDescent="0.25">
      <c r="A1" s="45" t="s">
        <v>44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row>
    <row r="2" spans="1:46" ht="20.25" customHeight="1" x14ac:dyDescent="0.25">
      <c r="A2" s="62" t="s">
        <v>48</v>
      </c>
      <c r="B2" s="62"/>
      <c r="C2" s="62"/>
      <c r="D2" s="63"/>
      <c r="E2" s="63"/>
      <c r="F2" s="62"/>
      <c r="G2" s="62"/>
      <c r="H2" s="62"/>
      <c r="I2" s="62"/>
      <c r="J2" s="63"/>
      <c r="K2" s="63"/>
      <c r="L2" s="63"/>
      <c r="M2" s="63"/>
      <c r="N2" s="62"/>
      <c r="O2" s="62"/>
      <c r="P2" s="62"/>
      <c r="Q2" s="62"/>
      <c r="R2" s="63"/>
      <c r="S2" s="63"/>
      <c r="T2" s="63"/>
      <c r="U2" s="63"/>
      <c r="V2" s="62"/>
      <c r="W2" s="62"/>
      <c r="X2" s="62"/>
      <c r="Y2" s="62"/>
      <c r="Z2" s="63"/>
      <c r="AA2" s="63"/>
      <c r="AB2" s="63"/>
      <c r="AC2" s="63"/>
      <c r="AD2" s="62"/>
      <c r="AE2" s="62"/>
      <c r="AF2" s="62"/>
      <c r="AG2" s="62"/>
      <c r="AH2" s="63"/>
      <c r="AI2" s="63"/>
      <c r="AJ2" s="63"/>
      <c r="AK2" s="63"/>
      <c r="AL2" s="62"/>
      <c r="AM2" s="62"/>
      <c r="AN2" s="62"/>
      <c r="AO2" s="62"/>
      <c r="AP2" s="62"/>
      <c r="AQ2" s="62"/>
      <c r="AR2" s="62"/>
      <c r="AS2" s="62"/>
      <c r="AT2" s="62"/>
    </row>
    <row r="3" spans="1:46" ht="19.5" customHeight="1" x14ac:dyDescent="0.25">
      <c r="A3" s="62" t="s">
        <v>47</v>
      </c>
      <c r="B3" s="62"/>
      <c r="C3" s="62"/>
      <c r="D3" s="63"/>
      <c r="E3" s="63"/>
      <c r="F3" s="62"/>
      <c r="G3" s="62"/>
      <c r="H3" s="62"/>
      <c r="I3" s="62"/>
      <c r="J3" s="63"/>
      <c r="K3" s="63"/>
      <c r="L3" s="63"/>
      <c r="M3" s="63"/>
      <c r="N3" s="62"/>
      <c r="O3" s="62"/>
      <c r="P3" s="62"/>
      <c r="Q3" s="62"/>
      <c r="R3" s="63"/>
      <c r="S3" s="63"/>
      <c r="T3" s="63"/>
      <c r="U3" s="63"/>
      <c r="V3" s="62"/>
      <c r="W3" s="62"/>
      <c r="X3" s="62"/>
      <c r="Y3" s="62"/>
      <c r="Z3" s="63"/>
      <c r="AA3" s="63"/>
      <c r="AB3" s="63"/>
      <c r="AC3" s="63"/>
      <c r="AD3" s="62"/>
      <c r="AE3" s="62"/>
      <c r="AF3" s="62"/>
      <c r="AG3" s="62"/>
      <c r="AH3" s="63"/>
      <c r="AI3" s="63"/>
      <c r="AJ3" s="63"/>
      <c r="AK3" s="63"/>
      <c r="AL3" s="62"/>
      <c r="AM3" s="62"/>
      <c r="AN3" s="62"/>
      <c r="AO3" s="62"/>
      <c r="AP3" s="62"/>
      <c r="AQ3" s="62"/>
      <c r="AR3" s="62"/>
      <c r="AS3" s="62"/>
      <c r="AT3" s="62"/>
    </row>
    <row r="4" spans="1:46" ht="49.5" customHeight="1" x14ac:dyDescent="0.25">
      <c r="A4" s="66" t="s">
        <v>111</v>
      </c>
      <c r="B4" s="66"/>
      <c r="C4" s="66"/>
      <c r="D4" s="67"/>
      <c r="E4" s="67"/>
      <c r="F4" s="66"/>
      <c r="G4" s="66"/>
      <c r="H4" s="66"/>
      <c r="I4" s="66"/>
      <c r="J4" s="67"/>
      <c r="K4" s="67"/>
      <c r="L4" s="67"/>
      <c r="M4" s="67"/>
      <c r="N4" s="66"/>
      <c r="O4" s="66"/>
      <c r="P4" s="66"/>
      <c r="Q4" s="66"/>
      <c r="R4" s="67"/>
      <c r="S4" s="67"/>
      <c r="T4" s="67"/>
      <c r="U4" s="67"/>
      <c r="V4" s="66"/>
      <c r="W4" s="66"/>
      <c r="X4" s="66"/>
      <c r="Y4" s="66"/>
      <c r="Z4" s="67"/>
      <c r="AA4" s="67"/>
      <c r="AB4" s="67"/>
      <c r="AC4" s="67"/>
      <c r="AD4" s="66"/>
      <c r="AE4" s="66"/>
      <c r="AF4" s="66"/>
      <c r="AG4" s="66"/>
      <c r="AH4" s="67"/>
      <c r="AI4" s="67"/>
      <c r="AJ4" s="67"/>
      <c r="AK4" s="67"/>
      <c r="AL4" s="66"/>
      <c r="AM4" s="66"/>
      <c r="AN4" s="66"/>
      <c r="AO4" s="66"/>
      <c r="AP4" s="66"/>
      <c r="AQ4" s="66"/>
      <c r="AR4" s="66"/>
      <c r="AS4" s="66"/>
      <c r="AT4" s="66"/>
    </row>
    <row r="5" spans="1:46" ht="19.5" customHeight="1" x14ac:dyDescent="0.25">
      <c r="B5" s="43">
        <v>45342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s="10" customFormat="1" ht="74.25" customHeight="1" x14ac:dyDescent="0.25">
      <c r="A6" s="49" t="s">
        <v>75</v>
      </c>
      <c r="B6" s="50"/>
      <c r="C6" s="59" t="s">
        <v>31</v>
      </c>
      <c r="D6" s="55" t="s">
        <v>72</v>
      </c>
      <c r="E6" s="13"/>
      <c r="F6" s="46" t="s">
        <v>92</v>
      </c>
      <c r="G6" s="47"/>
      <c r="H6" s="47"/>
      <c r="I6" s="48"/>
      <c r="J6" s="46" t="s">
        <v>89</v>
      </c>
      <c r="K6" s="47"/>
      <c r="L6" s="47"/>
      <c r="M6" s="47"/>
      <c r="N6" s="47"/>
      <c r="O6" s="47"/>
      <c r="P6" s="47"/>
      <c r="Q6" s="48"/>
      <c r="R6" s="46" t="s">
        <v>88</v>
      </c>
      <c r="S6" s="47"/>
      <c r="T6" s="47"/>
      <c r="U6" s="47"/>
      <c r="V6" s="47"/>
      <c r="W6" s="47"/>
      <c r="X6" s="47"/>
      <c r="Y6" s="48"/>
      <c r="Z6" s="46" t="s">
        <v>90</v>
      </c>
      <c r="AA6" s="47"/>
      <c r="AB6" s="47"/>
      <c r="AC6" s="47"/>
      <c r="AD6" s="47"/>
      <c r="AE6" s="47"/>
      <c r="AF6" s="47"/>
      <c r="AG6" s="48"/>
      <c r="AH6" s="51" t="s">
        <v>91</v>
      </c>
      <c r="AI6" s="52"/>
      <c r="AJ6" s="52"/>
      <c r="AK6" s="52"/>
      <c r="AL6" s="52"/>
      <c r="AM6" s="52"/>
      <c r="AN6" s="52"/>
      <c r="AO6" s="52"/>
      <c r="AP6" s="52"/>
      <c r="AQ6" s="52"/>
      <c r="AR6" s="52"/>
      <c r="AS6" s="53"/>
      <c r="AT6" s="55" t="s">
        <v>70</v>
      </c>
    </row>
    <row r="7" spans="1:46" ht="40.5" customHeight="1" x14ac:dyDescent="0.25">
      <c r="A7" s="54" t="s">
        <v>0</v>
      </c>
      <c r="B7" s="54" t="s">
        <v>1</v>
      </c>
      <c r="C7" s="60"/>
      <c r="D7" s="56"/>
      <c r="E7" s="11"/>
      <c r="F7" s="64" t="s">
        <v>32</v>
      </c>
      <c r="G7" s="55" t="s">
        <v>45</v>
      </c>
      <c r="H7" s="55" t="s">
        <v>46</v>
      </c>
      <c r="I7" s="64" t="s">
        <v>34</v>
      </c>
      <c r="J7" s="49" t="s">
        <v>36</v>
      </c>
      <c r="K7" s="50"/>
      <c r="L7" s="49" t="s">
        <v>33</v>
      </c>
      <c r="M7" s="50"/>
      <c r="N7" s="49" t="s">
        <v>34</v>
      </c>
      <c r="O7" s="50"/>
      <c r="P7" s="42" t="s">
        <v>158</v>
      </c>
      <c r="Q7" s="32" t="s">
        <v>159</v>
      </c>
      <c r="R7" s="49" t="s">
        <v>36</v>
      </c>
      <c r="S7" s="50"/>
      <c r="T7" s="49" t="s">
        <v>33</v>
      </c>
      <c r="U7" s="50"/>
      <c r="V7" s="49" t="s">
        <v>34</v>
      </c>
      <c r="W7" s="50"/>
      <c r="X7" s="42" t="s">
        <v>158</v>
      </c>
      <c r="Y7" s="32" t="s">
        <v>159</v>
      </c>
      <c r="Z7" s="49" t="s">
        <v>36</v>
      </c>
      <c r="AA7" s="50"/>
      <c r="AB7" s="49" t="s">
        <v>33</v>
      </c>
      <c r="AC7" s="50"/>
      <c r="AD7" s="49" t="s">
        <v>34</v>
      </c>
      <c r="AE7" s="50"/>
      <c r="AF7" s="42" t="s">
        <v>158</v>
      </c>
      <c r="AG7" s="32" t="s">
        <v>159</v>
      </c>
      <c r="AH7" s="49" t="s">
        <v>36</v>
      </c>
      <c r="AI7" s="50"/>
      <c r="AJ7" s="49" t="s">
        <v>33</v>
      </c>
      <c r="AK7" s="50"/>
      <c r="AL7" s="49" t="s">
        <v>34</v>
      </c>
      <c r="AM7" s="50"/>
      <c r="AN7" s="42" t="s">
        <v>158</v>
      </c>
      <c r="AO7" s="32" t="s">
        <v>159</v>
      </c>
      <c r="AP7" s="46" t="s">
        <v>142</v>
      </c>
      <c r="AQ7" s="58"/>
      <c r="AR7" s="58"/>
      <c r="AS7" s="58"/>
      <c r="AT7" s="56"/>
    </row>
    <row r="8" spans="1:46" ht="17.25" x14ac:dyDescent="0.25">
      <c r="A8" s="54"/>
      <c r="B8" s="54"/>
      <c r="C8" s="60"/>
      <c r="D8" s="56"/>
      <c r="E8" s="11"/>
      <c r="F8" s="65"/>
      <c r="G8" s="57"/>
      <c r="H8" s="57"/>
      <c r="I8" s="65"/>
      <c r="J8" s="4" t="s">
        <v>43</v>
      </c>
      <c r="K8" s="4" t="s">
        <v>42</v>
      </c>
      <c r="L8" s="4" t="s">
        <v>43</v>
      </c>
      <c r="M8" s="4" t="s">
        <v>42</v>
      </c>
      <c r="N8" s="4" t="s">
        <v>43</v>
      </c>
      <c r="O8" s="4" t="s">
        <v>42</v>
      </c>
      <c r="P8" s="4" t="s">
        <v>43</v>
      </c>
      <c r="Q8" s="4" t="s">
        <v>43</v>
      </c>
      <c r="R8" s="4" t="s">
        <v>43</v>
      </c>
      <c r="S8" s="4" t="s">
        <v>42</v>
      </c>
      <c r="T8" s="4" t="s">
        <v>43</v>
      </c>
      <c r="U8" s="4" t="s">
        <v>42</v>
      </c>
      <c r="V8" s="4" t="s">
        <v>43</v>
      </c>
      <c r="W8" s="4" t="s">
        <v>42</v>
      </c>
      <c r="X8" s="4" t="s">
        <v>43</v>
      </c>
      <c r="Y8" s="4" t="s">
        <v>43</v>
      </c>
      <c r="Z8" s="4" t="s">
        <v>43</v>
      </c>
      <c r="AA8" s="4" t="s">
        <v>42</v>
      </c>
      <c r="AB8" s="4" t="s">
        <v>43</v>
      </c>
      <c r="AC8" s="4" t="s">
        <v>42</v>
      </c>
      <c r="AD8" s="4" t="s">
        <v>43</v>
      </c>
      <c r="AE8" s="4" t="s">
        <v>42</v>
      </c>
      <c r="AF8" s="4" t="s">
        <v>43</v>
      </c>
      <c r="AG8" s="4" t="s">
        <v>43</v>
      </c>
      <c r="AH8" s="4" t="s">
        <v>43</v>
      </c>
      <c r="AI8" s="4" t="s">
        <v>42</v>
      </c>
      <c r="AJ8" s="4" t="s">
        <v>43</v>
      </c>
      <c r="AK8" s="4" t="s">
        <v>42</v>
      </c>
      <c r="AL8" s="4" t="s">
        <v>43</v>
      </c>
      <c r="AM8" s="4" t="s">
        <v>42</v>
      </c>
      <c r="AN8" s="4" t="s">
        <v>43</v>
      </c>
      <c r="AO8" s="4" t="s">
        <v>43</v>
      </c>
      <c r="AP8" s="4">
        <v>2021</v>
      </c>
      <c r="AQ8" s="38">
        <v>2022</v>
      </c>
      <c r="AR8" s="38">
        <v>2023</v>
      </c>
      <c r="AS8" s="38">
        <v>2024</v>
      </c>
      <c r="AT8" s="56"/>
    </row>
    <row r="9" spans="1:46" ht="17.25" x14ac:dyDescent="0.25">
      <c r="A9" s="54"/>
      <c r="B9" s="54"/>
      <c r="C9" s="60"/>
      <c r="D9" s="56"/>
      <c r="E9" s="11"/>
      <c r="F9" s="12" t="s">
        <v>20</v>
      </c>
      <c r="G9" s="27">
        <f>SUMIF($E:$E,$F$9,G:G)</f>
        <v>88901814</v>
      </c>
      <c r="H9" s="27">
        <f>SUMIF($E:$E,$F$9,H:H)</f>
        <v>7860000</v>
      </c>
      <c r="I9" s="27">
        <f>SUMIF($E:$E,$F$9,I:I)</f>
        <v>96761814</v>
      </c>
      <c r="J9" s="27">
        <f>SUMIF($E:$E,$F$9,J:J)</f>
        <v>88901814</v>
      </c>
      <c r="K9" s="5">
        <f>J9/G9</f>
        <v>1</v>
      </c>
      <c r="L9" s="27">
        <f>SUMIF($E:$E,$F$9,L:L)</f>
        <v>7860000</v>
      </c>
      <c r="M9" s="5">
        <f>L9/H9</f>
        <v>1</v>
      </c>
      <c r="N9" s="27">
        <f>SUMIF($E:$E,$F$9,N:N)</f>
        <v>96761814</v>
      </c>
      <c r="O9" s="5">
        <f>N9/I9</f>
        <v>1</v>
      </c>
      <c r="P9" s="27">
        <f>SUMIF($E:$E,$F$9,P:P)</f>
        <v>96761814</v>
      </c>
      <c r="Q9" s="27">
        <f>SUMIF($E:$E,$F$9,Q:Q)</f>
        <v>0</v>
      </c>
      <c r="R9" s="27">
        <f>SUMIF($E:$E,$F$9,R:R)</f>
        <v>88295819.219999999</v>
      </c>
      <c r="S9" s="5">
        <f>R9/G9</f>
        <v>0.99318354988796964</v>
      </c>
      <c r="T9" s="27">
        <f>SUMIF($E:$E,$F$9,T:T)</f>
        <v>7114030.8999999994</v>
      </c>
      <c r="U9" s="5">
        <f>T9/H9</f>
        <v>0.90509298982188291</v>
      </c>
      <c r="V9" s="27">
        <f>SUMIF($E:$E,$F$9,V:V)</f>
        <v>95409850.120000005</v>
      </c>
      <c r="W9" s="5">
        <f>V9/I9</f>
        <v>0.98602791923681798</v>
      </c>
      <c r="X9" s="27">
        <f>SUMIF($E:$E,$F$9,X:X)</f>
        <v>95409850.120000005</v>
      </c>
      <c r="Y9" s="27">
        <f>SUMIF($E:$E,$F$9,Y:Y)</f>
        <v>0</v>
      </c>
      <c r="Z9" s="27">
        <f>SUMIF($E:$E,$F$9,Z:Z)</f>
        <v>88295819.219999999</v>
      </c>
      <c r="AA9" s="5">
        <f>Z9/G9</f>
        <v>0.99318354988796964</v>
      </c>
      <c r="AB9" s="27">
        <f>SUMIF($E:$E,$F$9,AB:AB)</f>
        <v>7114030.8999999994</v>
      </c>
      <c r="AC9" s="7">
        <f>AB9/H9</f>
        <v>0.90509298982188291</v>
      </c>
      <c r="AD9" s="27">
        <f>SUMIF($E:$E,$F$9,AD:AD)</f>
        <v>95409850.120000005</v>
      </c>
      <c r="AE9" s="7">
        <f>AD9/I9</f>
        <v>0.98602791923681798</v>
      </c>
      <c r="AF9" s="27">
        <f>SUMIF($E:$E,$F$9,AF:AF)</f>
        <v>95409850.120000005</v>
      </c>
      <c r="AG9" s="27">
        <f>SUMIF($E:$E,$F$9,AG:AG)</f>
        <v>0</v>
      </c>
      <c r="AH9" s="27">
        <f>SUMIF($E:$E,$F$9,AH:AH)</f>
        <v>79685496.788020924</v>
      </c>
      <c r="AI9" s="7">
        <f>AH9/G9</f>
        <v>0.89633150554184327</v>
      </c>
      <c r="AJ9" s="27">
        <f>SUMIF($E:$E,$F$9,AJ:AJ)</f>
        <v>5612921.6400000006</v>
      </c>
      <c r="AK9" s="7">
        <f>AJ9/H9</f>
        <v>0.7141121679389314</v>
      </c>
      <c r="AL9" s="27">
        <f>SUMIF($E:$E,$F$9,AL:AL)</f>
        <v>85298418.428020924</v>
      </c>
      <c r="AM9" s="7">
        <f>AL9/I9</f>
        <v>0.88152975747251827</v>
      </c>
      <c r="AN9" s="27">
        <f t="shared" ref="AN9:AS9" si="0">SUMIF($E:$E,$F$9,AN:AN)</f>
        <v>85181747.8575591</v>
      </c>
      <c r="AO9" s="27">
        <f t="shared" si="0"/>
        <v>116670.57046183938</v>
      </c>
      <c r="AP9" s="27">
        <f t="shared" si="0"/>
        <v>30219943.93874573</v>
      </c>
      <c r="AQ9" s="39">
        <f t="shared" si="0"/>
        <v>54207563.64472197</v>
      </c>
      <c r="AR9" s="39">
        <f t="shared" si="0"/>
        <v>77661309.715226129</v>
      </c>
      <c r="AS9" s="39">
        <f t="shared" si="0"/>
        <v>96761813.80339992</v>
      </c>
      <c r="AT9" s="56"/>
    </row>
    <row r="10" spans="1:46" ht="17.25" x14ac:dyDescent="0.25">
      <c r="A10" s="54"/>
      <c r="B10" s="54"/>
      <c r="C10" s="60"/>
      <c r="D10" s="56"/>
      <c r="E10" s="11"/>
      <c r="F10" s="12" t="s">
        <v>4</v>
      </c>
      <c r="G10" s="27">
        <f>SUMIF($E:$E,$F$10,G:G)</f>
        <v>111891895</v>
      </c>
      <c r="H10" s="27">
        <f>SUMIF($E:$E,$F$10,H:H)</f>
        <v>133580000</v>
      </c>
      <c r="I10" s="27">
        <f>SUMIF($E:$E,$F$10,I:I)</f>
        <v>245471895</v>
      </c>
      <c r="J10" s="27">
        <f>SUMIF($E:$E,$F$10,J:J)</f>
        <v>111891895</v>
      </c>
      <c r="K10" s="5">
        <f>J10/G10</f>
        <v>1</v>
      </c>
      <c r="L10" s="27">
        <f>SUMIF($E:$E,$F$10,L:L)</f>
        <v>133573400</v>
      </c>
      <c r="M10" s="5">
        <f>L10/H10</f>
        <v>0.99995059140589904</v>
      </c>
      <c r="N10" s="27">
        <f>SUMIF($E:$E,$F$10,N:N)</f>
        <v>245465295</v>
      </c>
      <c r="O10" s="5">
        <f>N10/I10</f>
        <v>0.9999731130115731</v>
      </c>
      <c r="P10" s="27">
        <f>SUMIF($E:$E,$F$10,P:P)</f>
        <v>245465295</v>
      </c>
      <c r="Q10" s="27">
        <f>SUMIF($E:$E,$F$10,Q:Q)</f>
        <v>0</v>
      </c>
      <c r="R10" s="27">
        <f>SUMIF($E:$E,$F$10,R:R)</f>
        <v>115109957.45</v>
      </c>
      <c r="S10" s="5">
        <f>R10/G10</f>
        <v>1.0287604607107601</v>
      </c>
      <c r="T10" s="27">
        <f>SUMIF($E:$E,$F$10,T:T)</f>
        <v>126685349.81</v>
      </c>
      <c r="U10" s="5">
        <f>T10/H10</f>
        <v>0.94838561019613721</v>
      </c>
      <c r="V10" s="27">
        <f>SUMIF($E:$E,$F$10,V:V)</f>
        <v>241795307.25999996</v>
      </c>
      <c r="W10" s="5">
        <f>V10/I10</f>
        <v>0.98502236787637121</v>
      </c>
      <c r="X10" s="27">
        <f>SUMIF($E:$E,$F$10,X:X)</f>
        <v>241425859.42999998</v>
      </c>
      <c r="Y10" s="27">
        <f>SUMIF($E:$E,$F$10,Y:Y)</f>
        <v>369447.82999999635</v>
      </c>
      <c r="Z10" s="27">
        <f>SUMIF($E:$E,$F$10,Z:Z)</f>
        <v>115109957.45</v>
      </c>
      <c r="AA10" s="5">
        <f>Z10/G10</f>
        <v>1.0287604607107601</v>
      </c>
      <c r="AB10" s="27">
        <f>SUMIF($E:$E,$F$10,AB:AB)</f>
        <v>126685349.81</v>
      </c>
      <c r="AC10" s="7">
        <f>AB10/H10</f>
        <v>0.94838561019613721</v>
      </c>
      <c r="AD10" s="27">
        <f>SUMIF($E:$E,$F$10,AD:AD)</f>
        <v>241795307.25999996</v>
      </c>
      <c r="AE10" s="7">
        <f>AD10/I10</f>
        <v>0.98502236787637121</v>
      </c>
      <c r="AF10" s="27">
        <f>SUMIF($E:$E,$F$10,AF:AF)</f>
        <v>241425859.42999998</v>
      </c>
      <c r="AG10" s="27">
        <f>SUMIF($E:$E,$F$10,AG:AG)</f>
        <v>369447.82999999635</v>
      </c>
      <c r="AH10" s="27">
        <f>SUMIF($E:$E,$F$10,AH:AH)</f>
        <v>93627965.7183716</v>
      </c>
      <c r="AI10" s="7">
        <f>AH10/G10</f>
        <v>0.8367716510509684</v>
      </c>
      <c r="AJ10" s="27">
        <f>SUMIF($E:$E,$F$10,AJ:AJ)</f>
        <v>87159641.675313309</v>
      </c>
      <c r="AK10" s="7">
        <f>AJ10/H10</f>
        <v>0.6524902056843338</v>
      </c>
      <c r="AL10" s="27">
        <f>SUMIF($E:$E,$F$10,AL:AL)</f>
        <v>180787607.39368489</v>
      </c>
      <c r="AM10" s="7">
        <f>AL10/I10</f>
        <v>0.7364900466250317</v>
      </c>
      <c r="AN10" s="27">
        <f t="shared" ref="AN10:AS10" si="1">SUMIF($E:$E,$F$10,AN:AN)</f>
        <v>180089172.88052255</v>
      </c>
      <c r="AO10" s="27">
        <f t="shared" si="1"/>
        <v>698434.5131623121</v>
      </c>
      <c r="AP10" s="27">
        <f t="shared" si="1"/>
        <v>38941219.243042685</v>
      </c>
      <c r="AQ10" s="39">
        <f t="shared" si="1"/>
        <v>109801440.09334426</v>
      </c>
      <c r="AR10" s="39">
        <f t="shared" si="1"/>
        <v>183428214.54273286</v>
      </c>
      <c r="AS10" s="39">
        <f t="shared" si="1"/>
        <v>245471895</v>
      </c>
      <c r="AT10" s="56"/>
    </row>
    <row r="11" spans="1:46" ht="17.25" x14ac:dyDescent="0.25">
      <c r="A11" s="54"/>
      <c r="B11" s="54"/>
      <c r="C11" s="60"/>
      <c r="D11" s="56"/>
      <c r="E11" s="11"/>
      <c r="F11" s="12" t="s">
        <v>14</v>
      </c>
      <c r="G11" s="27">
        <f>SUMIF($E:$E,$F$11,G:G)</f>
        <v>297849022</v>
      </c>
      <c r="H11" s="27">
        <f>SUMIF($E:$E,$F$11,H:H)</f>
        <v>0</v>
      </c>
      <c r="I11" s="27">
        <f>SUMIF($E:$E,$F$11,I:I)</f>
        <v>297849022</v>
      </c>
      <c r="J11" s="27">
        <f>SUMIF($E:$E,$F$11,J:J)</f>
        <v>297849022</v>
      </c>
      <c r="K11" s="5">
        <f>J11/G11</f>
        <v>1</v>
      </c>
      <c r="L11" s="27">
        <f>SUMIF($E:$E,$F$11,L:L)</f>
        <v>0</v>
      </c>
      <c r="M11" s="5" t="str">
        <f>IFERROR(L11/H11,"n/a")</f>
        <v>n/a</v>
      </c>
      <c r="N11" s="27">
        <f>SUMIF($E:$E,$F$11,N:N)</f>
        <v>297849022</v>
      </c>
      <c r="O11" s="5">
        <f>N11/I11</f>
        <v>1</v>
      </c>
      <c r="P11" s="27">
        <f>SUMIF($E:$E,$F$11,P:P)</f>
        <v>297849022</v>
      </c>
      <c r="Q11" s="27">
        <f>SUMIF($E:$E,$F$11,Q:Q)</f>
        <v>0</v>
      </c>
      <c r="R11" s="27">
        <f>SUMIF($E:$E,$F$11,R:R)</f>
        <v>290538015.27999997</v>
      </c>
      <c r="S11" s="5">
        <f>R11/G11</f>
        <v>0.97545398446868148</v>
      </c>
      <c r="T11" s="27">
        <f>SUMIF($E:$E,$F$11,T:T)</f>
        <v>0</v>
      </c>
      <c r="U11" s="5" t="str">
        <f>IFERROR(T11/H11,"n/a")</f>
        <v>n/a</v>
      </c>
      <c r="V11" s="27">
        <f>SUMIF($E:$E,$F$11,V:V)</f>
        <v>290538015.27999997</v>
      </c>
      <c r="W11" s="5">
        <f>V11/I11</f>
        <v>0.97545398446868148</v>
      </c>
      <c r="X11" s="27">
        <f>SUMIF($E:$E,$F$11,X:X)</f>
        <v>290665541.46999997</v>
      </c>
      <c r="Y11" s="27">
        <f>SUMIF($E:$E,$F$11,Y:Y)</f>
        <v>-127526.19000000064</v>
      </c>
      <c r="Z11" s="27">
        <f>SUMIF($E:$E,$F$11,Z:Z)</f>
        <v>290538015.27999997</v>
      </c>
      <c r="AA11" s="5">
        <f>Z11/G11</f>
        <v>0.97545398446868148</v>
      </c>
      <c r="AB11" s="27">
        <f>SUMIF($E:$E,$F$11,AB:AB)</f>
        <v>0</v>
      </c>
      <c r="AC11" s="7" t="str">
        <f>IFERROR(AB11/H11,"n/a")</f>
        <v>n/a</v>
      </c>
      <c r="AD11" s="27">
        <f>SUMIF($E:$E,$F$11,AD:AD)</f>
        <v>290538015.27999997</v>
      </c>
      <c r="AE11" s="7">
        <f>AD11/I11</f>
        <v>0.97545398446868148</v>
      </c>
      <c r="AF11" s="27">
        <f>SUMIF($E:$E,$F$11,AF:AF)</f>
        <v>290665541.46999997</v>
      </c>
      <c r="AG11" s="27">
        <f>SUMIF($E:$E,$F$11,AG:AG)</f>
        <v>-127526.19000000064</v>
      </c>
      <c r="AH11" s="27">
        <f>SUMIF($E:$E,$F$11,AH:AH)</f>
        <v>213592850.99798882</v>
      </c>
      <c r="AI11" s="7">
        <f>AH11/G11</f>
        <v>0.71711785240640746</v>
      </c>
      <c r="AJ11" s="27">
        <f>SUMIF($E:$E,$F$11,AJ:AJ)</f>
        <v>0</v>
      </c>
      <c r="AK11" s="7" t="str">
        <f>IFERROR(AJ11/H11,"n/a")</f>
        <v>n/a</v>
      </c>
      <c r="AL11" s="27">
        <f>SUMIF($E:$E,$F$11,AL:AL)</f>
        <v>213592850.99798882</v>
      </c>
      <c r="AM11" s="7">
        <f>AL11/I11</f>
        <v>0.71711785240640746</v>
      </c>
      <c r="AN11" s="27">
        <f t="shared" ref="AN11:AS11" si="2">SUMIF($E:$E,$F$11,AN:AN)</f>
        <v>212855131.23798883</v>
      </c>
      <c r="AO11" s="27">
        <f t="shared" si="2"/>
        <v>737719.75999999605</v>
      </c>
      <c r="AP11" s="27">
        <f t="shared" si="2"/>
        <v>30262179.500000004</v>
      </c>
      <c r="AQ11" s="39">
        <f t="shared" si="2"/>
        <v>139274858.88</v>
      </c>
      <c r="AR11" s="39">
        <f t="shared" si="2"/>
        <v>272917102.00000006</v>
      </c>
      <c r="AS11" s="39">
        <f t="shared" si="2"/>
        <v>297849022</v>
      </c>
      <c r="AT11" s="56"/>
    </row>
    <row r="12" spans="1:46" ht="18.75" x14ac:dyDescent="0.25">
      <c r="A12" s="54"/>
      <c r="B12" s="54"/>
      <c r="C12" s="61"/>
      <c r="D12" s="57"/>
      <c r="E12" s="4"/>
      <c r="F12" s="6" t="s">
        <v>34</v>
      </c>
      <c r="G12" s="28">
        <f>G10+G11+G9</f>
        <v>498642731</v>
      </c>
      <c r="H12" s="28">
        <f>H10+H11+H9</f>
        <v>141440000</v>
      </c>
      <c r="I12" s="28">
        <f>I10+I11+I9</f>
        <v>640082731</v>
      </c>
      <c r="J12" s="28">
        <f>J10+J11+J9</f>
        <v>498642731</v>
      </c>
      <c r="K12" s="5">
        <f>J12/G12</f>
        <v>1</v>
      </c>
      <c r="L12" s="28">
        <f>L10+L11+L9</f>
        <v>141433400</v>
      </c>
      <c r="M12" s="5">
        <f>L12/H12</f>
        <v>0.99995333710407242</v>
      </c>
      <c r="N12" s="28">
        <f>N10+N11+N9</f>
        <v>640076131</v>
      </c>
      <c r="O12" s="5">
        <f>N12/I12</f>
        <v>0.99998968883289552</v>
      </c>
      <c r="P12" s="28">
        <f>P10+P11+P9</f>
        <v>640076131</v>
      </c>
      <c r="Q12" s="28">
        <f>Q10+Q11+Q9</f>
        <v>0</v>
      </c>
      <c r="R12" s="28">
        <f>R10+R11+R9</f>
        <v>493943791.94999993</v>
      </c>
      <c r="S12" s="5">
        <f>R12/G12</f>
        <v>0.99057654156398389</v>
      </c>
      <c r="T12" s="28">
        <f>T10+T11+T9</f>
        <v>133799380.71000001</v>
      </c>
      <c r="U12" s="5">
        <f>T12/H12</f>
        <v>0.94597978443156117</v>
      </c>
      <c r="V12" s="28">
        <f>V10+V11+V9</f>
        <v>627743172.65999997</v>
      </c>
      <c r="W12" s="5">
        <f>V12/I12</f>
        <v>0.98072193211536585</v>
      </c>
      <c r="X12" s="28">
        <f>X10+X11+X9</f>
        <v>627501251.01999998</v>
      </c>
      <c r="Y12" s="28">
        <f>Y10+Y11+Y9</f>
        <v>241921.63999999571</v>
      </c>
      <c r="Z12" s="28">
        <f>Z10+Z11+Z9</f>
        <v>493943791.94999993</v>
      </c>
      <c r="AA12" s="5">
        <f>Z12/G12</f>
        <v>0.99057654156398389</v>
      </c>
      <c r="AB12" s="28">
        <f>AB10+AB11+AB9</f>
        <v>133799380.71000001</v>
      </c>
      <c r="AC12" s="7">
        <f>AB12/H12</f>
        <v>0.94597978443156117</v>
      </c>
      <c r="AD12" s="28">
        <f>AD10+AD11+AD9</f>
        <v>627743172.65999997</v>
      </c>
      <c r="AE12" s="7">
        <f>AD12/I12</f>
        <v>0.98072193211536585</v>
      </c>
      <c r="AF12" s="28">
        <f>AF10+AF11+AF9</f>
        <v>627501251.01999998</v>
      </c>
      <c r="AG12" s="28">
        <f>AG10+AG11+AG9</f>
        <v>241921.63999999571</v>
      </c>
      <c r="AH12" s="28">
        <f>AH10+AH11+AH9</f>
        <v>386906313.50438136</v>
      </c>
      <c r="AI12" s="7">
        <f>AH12/G12</f>
        <v>0.7759188883160143</v>
      </c>
      <c r="AJ12" s="28">
        <f>AJ10+AJ11+AJ9</f>
        <v>92772563.315313309</v>
      </c>
      <c r="AK12" s="7">
        <f>AJ12/H12</f>
        <v>0.65591461619989611</v>
      </c>
      <c r="AL12" s="28">
        <f>AL10+AL11+AL9</f>
        <v>479678876.81969464</v>
      </c>
      <c r="AM12" s="7">
        <f>AL12/I12</f>
        <v>0.74940137202310275</v>
      </c>
      <c r="AN12" s="28">
        <f t="shared" ref="AN12:AS12" si="3">AN10+AN11+AN9</f>
        <v>478126051.97607046</v>
      </c>
      <c r="AO12" s="28">
        <f t="shared" si="3"/>
        <v>1552824.8436241476</v>
      </c>
      <c r="AP12" s="28">
        <f t="shared" si="3"/>
        <v>99423342.681788415</v>
      </c>
      <c r="AQ12" s="40">
        <f t="shared" si="3"/>
        <v>303283862.61806625</v>
      </c>
      <c r="AR12" s="40">
        <f t="shared" si="3"/>
        <v>534006626.25795907</v>
      </c>
      <c r="AS12" s="40">
        <f t="shared" si="3"/>
        <v>640082730.80339992</v>
      </c>
      <c r="AT12" s="57"/>
    </row>
    <row r="13" spans="1:46" x14ac:dyDescent="0.25">
      <c r="A13" s="2">
        <v>1</v>
      </c>
      <c r="B13" s="2">
        <v>2</v>
      </c>
      <c r="C13" s="3">
        <v>3</v>
      </c>
      <c r="D13" s="3">
        <v>4</v>
      </c>
      <c r="E13" s="3"/>
      <c r="F13" s="3">
        <v>4</v>
      </c>
      <c r="G13" s="2">
        <v>5</v>
      </c>
      <c r="H13" s="2">
        <v>6</v>
      </c>
      <c r="I13" s="3">
        <v>7</v>
      </c>
      <c r="J13" s="15" t="s">
        <v>86</v>
      </c>
      <c r="K13" s="2" t="s">
        <v>76</v>
      </c>
      <c r="L13" s="29" t="s">
        <v>87</v>
      </c>
      <c r="M13" s="2" t="s">
        <v>77</v>
      </c>
      <c r="N13" s="2">
        <v>8</v>
      </c>
      <c r="O13" s="3">
        <v>9</v>
      </c>
      <c r="P13" s="3"/>
      <c r="Q13" s="3">
        <v>10</v>
      </c>
      <c r="R13" s="30" t="s">
        <v>78</v>
      </c>
      <c r="S13" s="2" t="s">
        <v>79</v>
      </c>
      <c r="T13" s="29" t="s">
        <v>80</v>
      </c>
      <c r="U13" s="2" t="s">
        <v>81</v>
      </c>
      <c r="V13" s="2">
        <v>11</v>
      </c>
      <c r="W13" s="3">
        <v>12</v>
      </c>
      <c r="X13" s="3"/>
      <c r="Y13" s="3">
        <v>13</v>
      </c>
      <c r="Z13" s="30" t="s">
        <v>82</v>
      </c>
      <c r="AA13" s="2" t="s">
        <v>84</v>
      </c>
      <c r="AB13" s="29" t="s">
        <v>83</v>
      </c>
      <c r="AC13" s="2" t="s">
        <v>85</v>
      </c>
      <c r="AD13" s="2">
        <v>14</v>
      </c>
      <c r="AE13" s="3">
        <v>15</v>
      </c>
      <c r="AF13" s="3"/>
      <c r="AG13" s="3">
        <v>16</v>
      </c>
      <c r="AH13" s="30" t="s">
        <v>134</v>
      </c>
      <c r="AI13" s="2" t="s">
        <v>135</v>
      </c>
      <c r="AJ13" s="29" t="s">
        <v>136</v>
      </c>
      <c r="AK13" s="2" t="s">
        <v>137</v>
      </c>
      <c r="AL13" s="2">
        <v>17</v>
      </c>
      <c r="AM13" s="3">
        <v>18</v>
      </c>
      <c r="AN13" s="3"/>
      <c r="AO13" s="3">
        <v>19</v>
      </c>
      <c r="AP13" s="37" t="s">
        <v>138</v>
      </c>
      <c r="AQ13" s="3" t="s">
        <v>140</v>
      </c>
      <c r="AR13" s="3" t="s">
        <v>139</v>
      </c>
      <c r="AS13" s="3" t="s">
        <v>141</v>
      </c>
      <c r="AT13" s="3">
        <v>21</v>
      </c>
    </row>
    <row r="14" spans="1:46" ht="15" customHeight="1" x14ac:dyDescent="0.25">
      <c r="A14" s="68" t="s">
        <v>73</v>
      </c>
      <c r="B14" s="69"/>
      <c r="C14" s="69"/>
      <c r="D14" s="69"/>
      <c r="E14" s="69"/>
      <c r="F14" s="70"/>
      <c r="G14" s="24">
        <f>SUMIF($D:$D,$A$14,G:G)</f>
        <v>77351916</v>
      </c>
      <c r="H14" s="24">
        <f>SUMIF($D:$D,$A$14,H:H)</f>
        <v>0</v>
      </c>
      <c r="I14" s="24">
        <f>SUMIF($D:$D,$A$14,I:I)</f>
        <v>77351916</v>
      </c>
      <c r="J14" s="24">
        <f>SUMIF($D:$D,$A$14,J:J)</f>
        <v>77351916</v>
      </c>
      <c r="K14" s="20">
        <f>J14/G14</f>
        <v>1</v>
      </c>
      <c r="L14" s="24">
        <f>SUMIF($D:$D,$A$14,L:L)</f>
        <v>0</v>
      </c>
      <c r="M14" s="20" t="str">
        <f>IFERROR(L14/H14,"n/a")</f>
        <v>n/a</v>
      </c>
      <c r="N14" s="24">
        <f>SUMIF($D:$D,$A$14,N:N)</f>
        <v>77351916</v>
      </c>
      <c r="O14" s="20">
        <f>N14/I14</f>
        <v>1</v>
      </c>
      <c r="P14" s="24">
        <v>77351916</v>
      </c>
      <c r="Q14" s="24">
        <f>SUMIF($D:$D,$A$14,Q:Q)</f>
        <v>0</v>
      </c>
      <c r="R14" s="24">
        <f>SUMIF($D:$D,$A$14,R:R)</f>
        <v>76745921.219999999</v>
      </c>
      <c r="S14" s="20">
        <f>R14/G14</f>
        <v>0.99216574312134687</v>
      </c>
      <c r="T14" s="24">
        <f>SUMIF($D:$D,$A$14,T:T)</f>
        <v>0</v>
      </c>
      <c r="U14" s="20" t="str">
        <f>IFERROR(T14/H14,"n/a")</f>
        <v>n/a</v>
      </c>
      <c r="V14" s="24">
        <f>SUMIF($D:$D,$A$14,V:V)</f>
        <v>76745921.219999999</v>
      </c>
      <c r="W14" s="20">
        <f>V14/I14</f>
        <v>0.99216574312134687</v>
      </c>
      <c r="X14" s="24">
        <v>76745921.219999999</v>
      </c>
      <c r="Y14" s="24">
        <f>SUMIF($D:$D,$A$14,Y:Y)</f>
        <v>0</v>
      </c>
      <c r="Z14" s="24">
        <f>SUMIF($D:$D,$A$14,Z:Z)</f>
        <v>76745921.219999999</v>
      </c>
      <c r="AA14" s="20">
        <f>Z14/G14</f>
        <v>0.99216574312134687</v>
      </c>
      <c r="AB14" s="24">
        <f>SUMIF($D:$D,$A$14,AB:AB)</f>
        <v>0</v>
      </c>
      <c r="AC14" s="21" t="str">
        <f>IFERROR(AB14/H14,"n/a")</f>
        <v>n/a</v>
      </c>
      <c r="AD14" s="24">
        <f>SUMIF($D:$D,$A$14,AD:AD)</f>
        <v>76745921.219999999</v>
      </c>
      <c r="AE14" s="21">
        <f>AD14/I14</f>
        <v>0.99216574312134687</v>
      </c>
      <c r="AF14" s="24">
        <v>76745921.219999999</v>
      </c>
      <c r="AG14" s="24">
        <f>SUMIF($D:$D,$A$14,AG:AG)</f>
        <v>0</v>
      </c>
      <c r="AH14" s="24">
        <f>SUMIF($D:$D,$A$14,AH:AH)</f>
        <v>71901895.192855015</v>
      </c>
      <c r="AI14" s="21">
        <f>AH14/G14</f>
        <v>0.92954252345675592</v>
      </c>
      <c r="AJ14" s="24">
        <f>SUMIF($D:$D,$A$14,AJ:AJ)</f>
        <v>0</v>
      </c>
      <c r="AK14" s="19">
        <f>SUMIF($D:$D,$A$14,AK:AK)</f>
        <v>0</v>
      </c>
      <c r="AL14" s="24">
        <f>SUMIF($D:$D,$A$14,AL:AL)</f>
        <v>71901895.192855015</v>
      </c>
      <c r="AM14" s="21">
        <f>AL14/I14</f>
        <v>0.92954252345675592</v>
      </c>
      <c r="AN14" s="24">
        <v>71863859.00702776</v>
      </c>
      <c r="AO14" s="24">
        <f>SUMIF($D:$D,$A$14,AO:AO)</f>
        <v>38036.185827267298</v>
      </c>
      <c r="AP14" s="24">
        <f>SUMIF($D:$D,$A$14,AP:AP)</f>
        <v>28754192.66041103</v>
      </c>
      <c r="AQ14" s="24">
        <f>SUMIF($D:$D,$A$14,AQ:AQ)</f>
        <v>51642765.702600382</v>
      </c>
      <c r="AR14" s="24">
        <f>SUMIF($D:$D,$A$14,AR:AR)</f>
        <v>73695008.353139326</v>
      </c>
      <c r="AS14" s="24">
        <f>SUMIF($D:$D,$A$14,AS:AS)</f>
        <v>83485168</v>
      </c>
      <c r="AT14" s="22"/>
    </row>
    <row r="15" spans="1:46" ht="31.5" x14ac:dyDescent="0.25">
      <c r="A15" s="31" t="s">
        <v>53</v>
      </c>
      <c r="B15" s="9" t="s">
        <v>18</v>
      </c>
      <c r="C15" s="16" t="s">
        <v>19</v>
      </c>
      <c r="D15" s="17" t="s">
        <v>73</v>
      </c>
      <c r="E15" s="17" t="s">
        <v>20</v>
      </c>
      <c r="F15" s="16" t="s">
        <v>20</v>
      </c>
      <c r="G15" s="25">
        <v>29169547</v>
      </c>
      <c r="H15" s="25">
        <v>0</v>
      </c>
      <c r="I15" s="26">
        <v>29169547</v>
      </c>
      <c r="J15" s="25">
        <v>29169547</v>
      </c>
      <c r="K15" s="14">
        <v>1</v>
      </c>
      <c r="L15" s="26">
        <v>0</v>
      </c>
      <c r="M15" s="14" t="s">
        <v>161</v>
      </c>
      <c r="N15" s="26">
        <v>29169547</v>
      </c>
      <c r="O15" s="18">
        <v>1</v>
      </c>
      <c r="P15" s="25">
        <v>29169547</v>
      </c>
      <c r="Q15" s="25">
        <v>0</v>
      </c>
      <c r="R15" s="25">
        <v>29169547</v>
      </c>
      <c r="S15" s="14">
        <v>1</v>
      </c>
      <c r="T15" s="26">
        <v>0</v>
      </c>
      <c r="U15" s="14" t="s">
        <v>161</v>
      </c>
      <c r="V15" s="25">
        <v>29169547</v>
      </c>
      <c r="W15" s="18">
        <v>1</v>
      </c>
      <c r="X15" s="25">
        <v>29169547</v>
      </c>
      <c r="Y15" s="25">
        <v>0</v>
      </c>
      <c r="Z15" s="25">
        <v>29169547</v>
      </c>
      <c r="AA15" s="14">
        <v>1</v>
      </c>
      <c r="AB15" s="26">
        <v>0</v>
      </c>
      <c r="AC15" s="14" t="s">
        <v>161</v>
      </c>
      <c r="AD15" s="25">
        <v>29169547</v>
      </c>
      <c r="AE15" s="18">
        <v>1</v>
      </c>
      <c r="AF15" s="25">
        <v>29169547</v>
      </c>
      <c r="AG15" s="25">
        <v>0</v>
      </c>
      <c r="AH15" s="25">
        <v>29169547</v>
      </c>
      <c r="AI15" s="14">
        <v>1</v>
      </c>
      <c r="AJ15" s="26">
        <v>0</v>
      </c>
      <c r="AK15" s="14" t="s">
        <v>161</v>
      </c>
      <c r="AL15" s="25">
        <v>29169547</v>
      </c>
      <c r="AM15" s="18">
        <v>1</v>
      </c>
      <c r="AN15" s="25">
        <v>29169547</v>
      </c>
      <c r="AO15" s="25">
        <v>0</v>
      </c>
      <c r="AP15" s="25">
        <v>14926515.170000002</v>
      </c>
      <c r="AQ15" s="41">
        <v>22674428.550000004</v>
      </c>
      <c r="AR15" s="41">
        <v>25323641</v>
      </c>
      <c r="AS15" s="41">
        <v>25323641</v>
      </c>
      <c r="AT15" s="17" t="s">
        <v>35</v>
      </c>
    </row>
    <row r="16" spans="1:46" ht="31.5" x14ac:dyDescent="0.25">
      <c r="A16" s="31" t="s">
        <v>117</v>
      </c>
      <c r="B16" s="9" t="s">
        <v>147</v>
      </c>
      <c r="C16" s="16" t="s">
        <v>19</v>
      </c>
      <c r="D16" s="17" t="s">
        <v>73</v>
      </c>
      <c r="E16" s="17" t="s">
        <v>20</v>
      </c>
      <c r="F16" s="16" t="s">
        <v>20</v>
      </c>
      <c r="G16" s="25">
        <v>6664</v>
      </c>
      <c r="H16" s="25">
        <v>0</v>
      </c>
      <c r="I16" s="26">
        <v>6664</v>
      </c>
      <c r="J16" s="25">
        <v>6664</v>
      </c>
      <c r="K16" s="14">
        <v>1</v>
      </c>
      <c r="L16" s="26">
        <v>0</v>
      </c>
      <c r="M16" s="14" t="s">
        <v>161</v>
      </c>
      <c r="N16" s="26">
        <v>6664</v>
      </c>
      <c r="O16" s="18">
        <v>1</v>
      </c>
      <c r="P16" s="26">
        <v>6664</v>
      </c>
      <c r="Q16" s="25">
        <v>0</v>
      </c>
      <c r="R16" s="25">
        <v>6664</v>
      </c>
      <c r="S16" s="14">
        <v>1</v>
      </c>
      <c r="T16" s="26">
        <v>0</v>
      </c>
      <c r="U16" s="14" t="s">
        <v>161</v>
      </c>
      <c r="V16" s="25">
        <v>6664</v>
      </c>
      <c r="W16" s="18">
        <v>1</v>
      </c>
      <c r="X16" s="25">
        <v>6664</v>
      </c>
      <c r="Y16" s="25">
        <v>0</v>
      </c>
      <c r="Z16" s="25">
        <v>6664</v>
      </c>
      <c r="AA16" s="14">
        <v>1</v>
      </c>
      <c r="AB16" s="26">
        <v>0</v>
      </c>
      <c r="AC16" s="14" t="s">
        <v>161</v>
      </c>
      <c r="AD16" s="25">
        <v>6664</v>
      </c>
      <c r="AE16" s="18">
        <v>1</v>
      </c>
      <c r="AF16" s="25">
        <v>6664</v>
      </c>
      <c r="AG16" s="25">
        <v>0</v>
      </c>
      <c r="AH16" s="25">
        <v>6664</v>
      </c>
      <c r="AI16" s="14">
        <v>1</v>
      </c>
      <c r="AJ16" s="26">
        <v>0</v>
      </c>
      <c r="AK16" s="14" t="s">
        <v>161</v>
      </c>
      <c r="AL16" s="25">
        <v>6664</v>
      </c>
      <c r="AM16" s="18">
        <v>1</v>
      </c>
      <c r="AN16" s="25">
        <v>6664</v>
      </c>
      <c r="AO16" s="25">
        <v>0</v>
      </c>
      <c r="AP16" s="25">
        <v>0</v>
      </c>
      <c r="AQ16" s="41">
        <v>0</v>
      </c>
      <c r="AR16" s="41">
        <v>0</v>
      </c>
      <c r="AS16" s="41">
        <v>0</v>
      </c>
      <c r="AT16" s="17"/>
    </row>
    <row r="17" spans="1:46" ht="31.5" x14ac:dyDescent="0.25">
      <c r="A17" s="8" t="s">
        <v>54</v>
      </c>
      <c r="B17" s="9" t="s">
        <v>21</v>
      </c>
      <c r="C17" s="16" t="s">
        <v>3</v>
      </c>
      <c r="D17" s="17" t="s">
        <v>73</v>
      </c>
      <c r="E17" s="17" t="s">
        <v>20</v>
      </c>
      <c r="F17" s="16" t="s">
        <v>20</v>
      </c>
      <c r="G17" s="25">
        <v>6290075</v>
      </c>
      <c r="H17" s="25">
        <v>0</v>
      </c>
      <c r="I17" s="26">
        <v>6290075</v>
      </c>
      <c r="J17" s="25">
        <v>6290075</v>
      </c>
      <c r="K17" s="14">
        <v>1</v>
      </c>
      <c r="L17" s="26">
        <v>0</v>
      </c>
      <c r="M17" s="14" t="s">
        <v>161</v>
      </c>
      <c r="N17" s="26">
        <v>6290075</v>
      </c>
      <c r="O17" s="18">
        <v>1</v>
      </c>
      <c r="P17" s="25">
        <v>6290075</v>
      </c>
      <c r="Q17" s="25">
        <v>0</v>
      </c>
      <c r="R17" s="25">
        <v>6290075</v>
      </c>
      <c r="S17" s="14">
        <v>1</v>
      </c>
      <c r="T17" s="26">
        <v>0</v>
      </c>
      <c r="U17" s="14" t="s">
        <v>161</v>
      </c>
      <c r="V17" s="25">
        <v>6290075</v>
      </c>
      <c r="W17" s="18">
        <v>1</v>
      </c>
      <c r="X17" s="25">
        <v>6290075</v>
      </c>
      <c r="Y17" s="25">
        <v>0</v>
      </c>
      <c r="Z17" s="25">
        <v>6290075</v>
      </c>
      <c r="AA17" s="14">
        <v>1</v>
      </c>
      <c r="AB17" s="26">
        <v>0</v>
      </c>
      <c r="AC17" s="14" t="s">
        <v>161</v>
      </c>
      <c r="AD17" s="25">
        <v>6290075</v>
      </c>
      <c r="AE17" s="18">
        <v>1</v>
      </c>
      <c r="AF17" s="25">
        <v>6290075</v>
      </c>
      <c r="AG17" s="25">
        <v>0</v>
      </c>
      <c r="AH17" s="25">
        <v>5768446.3361687139</v>
      </c>
      <c r="AI17" s="14">
        <v>0.9170711535504289</v>
      </c>
      <c r="AJ17" s="26">
        <v>0</v>
      </c>
      <c r="AK17" s="14" t="s">
        <v>161</v>
      </c>
      <c r="AL17" s="25">
        <v>5768446.3361687139</v>
      </c>
      <c r="AM17" s="18">
        <v>0.9170711535504289</v>
      </c>
      <c r="AN17" s="25">
        <v>5747981.6903414465</v>
      </c>
      <c r="AO17" s="25">
        <v>20464.645827267319</v>
      </c>
      <c r="AP17" s="25">
        <v>2312189.2996444134</v>
      </c>
      <c r="AQ17" s="41">
        <v>4954055.7828194443</v>
      </c>
      <c r="AR17" s="41">
        <v>6290075.0000000056</v>
      </c>
      <c r="AS17" s="41">
        <v>6290075.0000000056</v>
      </c>
      <c r="AT17" s="17" t="s">
        <v>35</v>
      </c>
    </row>
    <row r="18" spans="1:46" ht="31.5" x14ac:dyDescent="0.25">
      <c r="A18" s="31" t="s">
        <v>55</v>
      </c>
      <c r="B18" s="9" t="s">
        <v>22</v>
      </c>
      <c r="C18" s="8" t="s">
        <v>3</v>
      </c>
      <c r="D18" s="9" t="s">
        <v>73</v>
      </c>
      <c r="E18" s="17" t="s">
        <v>20</v>
      </c>
      <c r="F18" s="8" t="s">
        <v>20</v>
      </c>
      <c r="G18" s="25">
        <v>16838959</v>
      </c>
      <c r="H18" s="25">
        <v>0</v>
      </c>
      <c r="I18" s="25">
        <v>16838959</v>
      </c>
      <c r="J18" s="25">
        <v>16838959</v>
      </c>
      <c r="K18" s="14">
        <v>1</v>
      </c>
      <c r="L18" s="25">
        <v>0</v>
      </c>
      <c r="M18" s="14" t="s">
        <v>161</v>
      </c>
      <c r="N18" s="25">
        <v>16838959</v>
      </c>
      <c r="O18" s="14">
        <v>1</v>
      </c>
      <c r="P18" s="25">
        <v>16838959</v>
      </c>
      <c r="Q18" s="25">
        <v>0</v>
      </c>
      <c r="R18" s="25">
        <v>16838959</v>
      </c>
      <c r="S18" s="14">
        <v>1</v>
      </c>
      <c r="T18" s="25">
        <v>0</v>
      </c>
      <c r="U18" s="14" t="s">
        <v>161</v>
      </c>
      <c r="V18" s="25">
        <v>16838959</v>
      </c>
      <c r="W18" s="14">
        <v>1</v>
      </c>
      <c r="X18" s="25">
        <v>16838959</v>
      </c>
      <c r="Y18" s="25">
        <v>0</v>
      </c>
      <c r="Z18" s="25">
        <v>16838959</v>
      </c>
      <c r="AA18" s="14">
        <v>1</v>
      </c>
      <c r="AB18" s="25">
        <v>0</v>
      </c>
      <c r="AC18" s="14" t="s">
        <v>161</v>
      </c>
      <c r="AD18" s="25">
        <v>16838959</v>
      </c>
      <c r="AE18" s="14">
        <v>1</v>
      </c>
      <c r="AF18" s="25">
        <v>16838959</v>
      </c>
      <c r="AG18" s="25">
        <v>0</v>
      </c>
      <c r="AH18" s="25">
        <v>14462690.541644989</v>
      </c>
      <c r="AI18" s="14">
        <v>0.85888269825022967</v>
      </c>
      <c r="AJ18" s="25">
        <v>0</v>
      </c>
      <c r="AK18" s="14" t="s">
        <v>161</v>
      </c>
      <c r="AL18" s="25">
        <v>14462690.541644989</v>
      </c>
      <c r="AM18" s="14">
        <v>0.85888269825022967</v>
      </c>
      <c r="AN18" s="25">
        <v>14462690.541644989</v>
      </c>
      <c r="AO18" s="25">
        <v>0</v>
      </c>
      <c r="AP18" s="25">
        <v>2811601.9169343645</v>
      </c>
      <c r="AQ18" s="41">
        <v>5974244.6191834398</v>
      </c>
      <c r="AR18" s="41">
        <v>12306552.524332942</v>
      </c>
      <c r="AS18" s="41">
        <v>16838959</v>
      </c>
      <c r="AT18" s="17" t="s">
        <v>35</v>
      </c>
    </row>
    <row r="19" spans="1:46" ht="31.5" x14ac:dyDescent="0.25">
      <c r="A19" s="8" t="s">
        <v>56</v>
      </c>
      <c r="B19" s="9" t="s">
        <v>23</v>
      </c>
      <c r="C19" s="8" t="s">
        <v>19</v>
      </c>
      <c r="D19" s="9" t="s">
        <v>73</v>
      </c>
      <c r="E19" s="17" t="s">
        <v>20</v>
      </c>
      <c r="F19" s="8" t="s">
        <v>20</v>
      </c>
      <c r="G19" s="25">
        <v>17741757</v>
      </c>
      <c r="H19" s="25">
        <v>0</v>
      </c>
      <c r="I19" s="25">
        <v>17741757</v>
      </c>
      <c r="J19" s="25">
        <v>17741757</v>
      </c>
      <c r="K19" s="14">
        <v>1</v>
      </c>
      <c r="L19" s="25">
        <v>0</v>
      </c>
      <c r="M19" s="14" t="s">
        <v>161</v>
      </c>
      <c r="N19" s="25">
        <v>17741757</v>
      </c>
      <c r="O19" s="14">
        <v>1</v>
      </c>
      <c r="P19" s="25">
        <v>17741757</v>
      </c>
      <c r="Q19" s="25">
        <v>0</v>
      </c>
      <c r="R19" s="25">
        <v>17741757</v>
      </c>
      <c r="S19" s="14">
        <v>1</v>
      </c>
      <c r="T19" s="25">
        <v>0</v>
      </c>
      <c r="U19" s="14" t="s">
        <v>161</v>
      </c>
      <c r="V19" s="25">
        <v>17741757</v>
      </c>
      <c r="W19" s="14">
        <v>1</v>
      </c>
      <c r="X19" s="25">
        <v>17741757</v>
      </c>
      <c r="Y19" s="25">
        <v>0</v>
      </c>
      <c r="Z19" s="25">
        <v>17741757</v>
      </c>
      <c r="AA19" s="14">
        <v>1</v>
      </c>
      <c r="AB19" s="25">
        <v>0</v>
      </c>
      <c r="AC19" s="14" t="s">
        <v>161</v>
      </c>
      <c r="AD19" s="25">
        <v>17741757</v>
      </c>
      <c r="AE19" s="14">
        <v>1</v>
      </c>
      <c r="AF19" s="25">
        <v>17741757</v>
      </c>
      <c r="AG19" s="25">
        <v>0</v>
      </c>
      <c r="AH19" s="25">
        <v>17741757</v>
      </c>
      <c r="AI19" s="14">
        <v>1</v>
      </c>
      <c r="AJ19" s="25">
        <v>0</v>
      </c>
      <c r="AK19" s="14" t="s">
        <v>161</v>
      </c>
      <c r="AL19" s="25">
        <v>17741757</v>
      </c>
      <c r="AM19" s="14">
        <v>1</v>
      </c>
      <c r="AN19" s="25">
        <v>17741757</v>
      </c>
      <c r="AO19" s="25">
        <v>0</v>
      </c>
      <c r="AP19" s="25">
        <v>8641982.7501895353</v>
      </c>
      <c r="AQ19" s="41">
        <v>16998444.570327491</v>
      </c>
      <c r="AR19" s="41">
        <v>27840609.076899908</v>
      </c>
      <c r="AS19" s="41">
        <v>32218993</v>
      </c>
      <c r="AT19" s="17" t="s">
        <v>35</v>
      </c>
    </row>
    <row r="20" spans="1:46" ht="31.5" x14ac:dyDescent="0.25">
      <c r="A20" s="31" t="s">
        <v>101</v>
      </c>
      <c r="B20" s="9" t="s">
        <v>24</v>
      </c>
      <c r="C20" s="8" t="s">
        <v>25</v>
      </c>
      <c r="D20" s="9" t="s">
        <v>73</v>
      </c>
      <c r="E20" s="17" t="s">
        <v>20</v>
      </c>
      <c r="F20" s="8" t="s">
        <v>20</v>
      </c>
      <c r="G20" s="25">
        <v>263500</v>
      </c>
      <c r="H20" s="25">
        <v>0</v>
      </c>
      <c r="I20" s="25">
        <v>263500</v>
      </c>
      <c r="J20" s="25">
        <v>263500</v>
      </c>
      <c r="K20" s="14">
        <v>1</v>
      </c>
      <c r="L20" s="25">
        <v>0</v>
      </c>
      <c r="M20" s="14" t="s">
        <v>161</v>
      </c>
      <c r="N20" s="25">
        <v>263500</v>
      </c>
      <c r="O20" s="14">
        <v>1</v>
      </c>
      <c r="P20" s="25">
        <v>263500</v>
      </c>
      <c r="Q20" s="25">
        <v>0</v>
      </c>
      <c r="R20" s="25">
        <v>263500</v>
      </c>
      <c r="S20" s="14">
        <v>1</v>
      </c>
      <c r="T20" s="25">
        <v>0</v>
      </c>
      <c r="U20" s="14" t="s">
        <v>161</v>
      </c>
      <c r="V20" s="25">
        <v>263500</v>
      </c>
      <c r="W20" s="14">
        <v>1</v>
      </c>
      <c r="X20" s="25">
        <v>263500</v>
      </c>
      <c r="Y20" s="25">
        <v>0</v>
      </c>
      <c r="Z20" s="25">
        <v>263500</v>
      </c>
      <c r="AA20" s="14">
        <v>1</v>
      </c>
      <c r="AB20" s="25">
        <v>0</v>
      </c>
      <c r="AC20" s="14" t="s">
        <v>161</v>
      </c>
      <c r="AD20" s="25">
        <v>263500</v>
      </c>
      <c r="AE20" s="14">
        <v>1</v>
      </c>
      <c r="AF20" s="25">
        <v>263500</v>
      </c>
      <c r="AG20" s="25">
        <v>0</v>
      </c>
      <c r="AH20" s="25">
        <v>215717.67375493795</v>
      </c>
      <c r="AI20" s="14">
        <v>0.81866289850071328</v>
      </c>
      <c r="AJ20" s="25">
        <v>0</v>
      </c>
      <c r="AK20" s="14" t="s">
        <v>161</v>
      </c>
      <c r="AL20" s="25">
        <v>215717.67375493795</v>
      </c>
      <c r="AM20" s="14">
        <v>0.81866289850071328</v>
      </c>
      <c r="AN20" s="25">
        <v>215717.67375493795</v>
      </c>
      <c r="AO20" s="25">
        <v>0</v>
      </c>
      <c r="AP20" s="25">
        <v>61903.523642713721</v>
      </c>
      <c r="AQ20" s="41">
        <v>191592.18027000545</v>
      </c>
      <c r="AR20" s="41">
        <v>234130.75190647115</v>
      </c>
      <c r="AS20" s="41">
        <v>263500.00000000006</v>
      </c>
      <c r="AT20" s="17" t="s">
        <v>35</v>
      </c>
    </row>
    <row r="21" spans="1:46" ht="31.5" x14ac:dyDescent="0.25">
      <c r="A21" s="31" t="s">
        <v>120</v>
      </c>
      <c r="B21" s="9" t="s">
        <v>148</v>
      </c>
      <c r="C21" s="8" t="s">
        <v>19</v>
      </c>
      <c r="D21" s="9" t="s">
        <v>73</v>
      </c>
      <c r="E21" s="17" t="s">
        <v>20</v>
      </c>
      <c r="F21" s="8" t="s">
        <v>20</v>
      </c>
      <c r="G21" s="25">
        <v>670323</v>
      </c>
      <c r="H21" s="25">
        <v>0</v>
      </c>
      <c r="I21" s="25">
        <v>670323</v>
      </c>
      <c r="J21" s="25">
        <v>670323</v>
      </c>
      <c r="K21" s="14">
        <v>1</v>
      </c>
      <c r="L21" s="25">
        <v>0</v>
      </c>
      <c r="M21" s="14" t="s">
        <v>161</v>
      </c>
      <c r="N21" s="25">
        <v>670323</v>
      </c>
      <c r="O21" s="14">
        <v>1</v>
      </c>
      <c r="P21" s="25">
        <v>670323</v>
      </c>
      <c r="Q21" s="25">
        <v>0</v>
      </c>
      <c r="R21" s="25">
        <v>670323</v>
      </c>
      <c r="S21" s="14">
        <v>1</v>
      </c>
      <c r="T21" s="25">
        <v>0</v>
      </c>
      <c r="U21" s="14" t="s">
        <v>161</v>
      </c>
      <c r="V21" s="25">
        <v>670323</v>
      </c>
      <c r="W21" s="14">
        <v>1</v>
      </c>
      <c r="X21" s="25">
        <v>670323</v>
      </c>
      <c r="Y21" s="25">
        <v>0</v>
      </c>
      <c r="Z21" s="25">
        <v>670323</v>
      </c>
      <c r="AA21" s="14">
        <v>1</v>
      </c>
      <c r="AB21" s="25">
        <v>0</v>
      </c>
      <c r="AC21" s="14" t="s">
        <v>161</v>
      </c>
      <c r="AD21" s="25">
        <v>670323</v>
      </c>
      <c r="AE21" s="14">
        <v>1</v>
      </c>
      <c r="AF21" s="25">
        <v>670323</v>
      </c>
      <c r="AG21" s="25">
        <v>0</v>
      </c>
      <c r="AH21" s="25">
        <v>670323</v>
      </c>
      <c r="AI21" s="14">
        <v>1</v>
      </c>
      <c r="AJ21" s="25">
        <v>0</v>
      </c>
      <c r="AK21" s="14" t="s">
        <v>161</v>
      </c>
      <c r="AL21" s="25">
        <v>670323</v>
      </c>
      <c r="AM21" s="14">
        <v>1</v>
      </c>
      <c r="AN21" s="25">
        <v>670323</v>
      </c>
      <c r="AO21" s="25">
        <v>0</v>
      </c>
      <c r="AP21" s="25">
        <v>0</v>
      </c>
      <c r="AQ21" s="41">
        <v>0</v>
      </c>
      <c r="AR21" s="41">
        <v>0</v>
      </c>
      <c r="AS21" s="41">
        <v>0</v>
      </c>
      <c r="AT21" s="17" t="s">
        <v>35</v>
      </c>
    </row>
    <row r="22" spans="1:46" ht="31.5" x14ac:dyDescent="0.25">
      <c r="A22" s="31" t="s">
        <v>123</v>
      </c>
      <c r="B22" s="9" t="s">
        <v>149</v>
      </c>
      <c r="C22" s="8" t="s">
        <v>19</v>
      </c>
      <c r="D22" s="9" t="s">
        <v>73</v>
      </c>
      <c r="E22" s="17" t="s">
        <v>20</v>
      </c>
      <c r="F22" s="8" t="s">
        <v>20</v>
      </c>
      <c r="G22" s="25">
        <v>2515946</v>
      </c>
      <c r="H22" s="25">
        <v>0</v>
      </c>
      <c r="I22" s="25">
        <v>2515946</v>
      </c>
      <c r="J22" s="25">
        <v>2515946</v>
      </c>
      <c r="K22" s="14">
        <v>1</v>
      </c>
      <c r="L22" s="25">
        <v>0</v>
      </c>
      <c r="M22" s="14" t="s">
        <v>161</v>
      </c>
      <c r="N22" s="25">
        <v>2515946</v>
      </c>
      <c r="O22" s="14">
        <v>1</v>
      </c>
      <c r="P22" s="25">
        <v>2515946</v>
      </c>
      <c r="Q22" s="25">
        <v>0</v>
      </c>
      <c r="R22" s="25">
        <v>2515946</v>
      </c>
      <c r="S22" s="14">
        <v>1</v>
      </c>
      <c r="T22" s="25">
        <v>0</v>
      </c>
      <c r="U22" s="14" t="s">
        <v>161</v>
      </c>
      <c r="V22" s="25">
        <v>2515946</v>
      </c>
      <c r="W22" s="14">
        <v>1</v>
      </c>
      <c r="X22" s="25">
        <v>2515946</v>
      </c>
      <c r="Y22" s="25">
        <v>0</v>
      </c>
      <c r="Z22" s="25">
        <v>2515946</v>
      </c>
      <c r="AA22" s="14">
        <v>1</v>
      </c>
      <c r="AB22" s="25">
        <v>0</v>
      </c>
      <c r="AC22" s="14" t="s">
        <v>161</v>
      </c>
      <c r="AD22" s="25">
        <v>2515946</v>
      </c>
      <c r="AE22" s="14">
        <v>1</v>
      </c>
      <c r="AF22" s="25">
        <v>2515946</v>
      </c>
      <c r="AG22" s="25">
        <v>0</v>
      </c>
      <c r="AH22" s="25">
        <v>682716.74335464521</v>
      </c>
      <c r="AI22" s="14">
        <v>0.27135588099054797</v>
      </c>
      <c r="AJ22" s="25">
        <v>0</v>
      </c>
      <c r="AK22" s="14" t="s">
        <v>161</v>
      </c>
      <c r="AL22" s="25">
        <v>682716.74335464521</v>
      </c>
      <c r="AM22" s="14">
        <v>0.27135588099054797</v>
      </c>
      <c r="AN22" s="25">
        <v>682716.74335464521</v>
      </c>
      <c r="AO22" s="25">
        <v>0</v>
      </c>
      <c r="AP22" s="25">
        <v>0</v>
      </c>
      <c r="AQ22" s="41">
        <v>0</v>
      </c>
      <c r="AR22" s="41">
        <v>0</v>
      </c>
      <c r="AS22" s="41">
        <v>0</v>
      </c>
      <c r="AT22" s="17"/>
    </row>
    <row r="23" spans="1:46" ht="63" x14ac:dyDescent="0.25">
      <c r="A23" s="31" t="s">
        <v>102</v>
      </c>
      <c r="B23" s="9" t="s">
        <v>28</v>
      </c>
      <c r="C23" s="8" t="s">
        <v>29</v>
      </c>
      <c r="D23" s="9" t="s">
        <v>73</v>
      </c>
      <c r="E23" s="17" t="s">
        <v>20</v>
      </c>
      <c r="F23" s="8" t="s">
        <v>20</v>
      </c>
      <c r="G23" s="25">
        <v>2550000</v>
      </c>
      <c r="H23" s="25">
        <v>0</v>
      </c>
      <c r="I23" s="25">
        <v>2550000</v>
      </c>
      <c r="J23" s="25">
        <v>2550000</v>
      </c>
      <c r="K23" s="14">
        <v>1</v>
      </c>
      <c r="L23" s="25">
        <v>0</v>
      </c>
      <c r="M23" s="14" t="s">
        <v>161</v>
      </c>
      <c r="N23" s="25">
        <v>2550000</v>
      </c>
      <c r="O23" s="14">
        <v>1</v>
      </c>
      <c r="P23" s="25">
        <v>2550000</v>
      </c>
      <c r="Q23" s="25">
        <v>0</v>
      </c>
      <c r="R23" s="25">
        <v>2550000</v>
      </c>
      <c r="S23" s="14">
        <v>1</v>
      </c>
      <c r="T23" s="25">
        <v>0</v>
      </c>
      <c r="U23" s="14" t="s">
        <v>161</v>
      </c>
      <c r="V23" s="25">
        <v>2550000</v>
      </c>
      <c r="W23" s="14">
        <v>1</v>
      </c>
      <c r="X23" s="25">
        <v>2550000</v>
      </c>
      <c r="Y23" s="25">
        <v>0</v>
      </c>
      <c r="Z23" s="25">
        <v>2550000</v>
      </c>
      <c r="AA23" s="14">
        <v>1</v>
      </c>
      <c r="AB23" s="25">
        <v>0</v>
      </c>
      <c r="AC23" s="14" t="s">
        <v>161</v>
      </c>
      <c r="AD23" s="25">
        <v>2550000</v>
      </c>
      <c r="AE23" s="14">
        <v>1</v>
      </c>
      <c r="AF23" s="25">
        <v>2550000</v>
      </c>
      <c r="AG23" s="25">
        <v>0</v>
      </c>
      <c r="AH23" s="25">
        <v>2550000</v>
      </c>
      <c r="AI23" s="14">
        <v>1</v>
      </c>
      <c r="AJ23" s="25">
        <v>0</v>
      </c>
      <c r="AK23" s="14" t="s">
        <v>161</v>
      </c>
      <c r="AL23" s="25">
        <v>2550000</v>
      </c>
      <c r="AM23" s="14">
        <v>1</v>
      </c>
      <c r="AN23" s="25">
        <v>2550000</v>
      </c>
      <c r="AO23" s="25">
        <v>0</v>
      </c>
      <c r="AP23" s="25">
        <v>0</v>
      </c>
      <c r="AQ23" s="41">
        <v>850000</v>
      </c>
      <c r="AR23" s="41">
        <v>1700000</v>
      </c>
      <c r="AS23" s="41">
        <v>2550000</v>
      </c>
      <c r="AT23" s="17" t="s">
        <v>35</v>
      </c>
    </row>
    <row r="24" spans="1:46" ht="31.5" x14ac:dyDescent="0.25">
      <c r="A24" s="44" t="s">
        <v>124</v>
      </c>
      <c r="B24" s="9" t="s">
        <v>125</v>
      </c>
      <c r="C24" s="8" t="s">
        <v>19</v>
      </c>
      <c r="D24" s="9" t="s">
        <v>73</v>
      </c>
      <c r="E24" s="17" t="s">
        <v>20</v>
      </c>
      <c r="F24" s="8" t="s">
        <v>20</v>
      </c>
      <c r="G24" s="25">
        <v>331500</v>
      </c>
      <c r="H24" s="25">
        <v>0</v>
      </c>
      <c r="I24" s="25">
        <v>331500</v>
      </c>
      <c r="J24" s="25">
        <v>331500</v>
      </c>
      <c r="K24" s="14">
        <v>1</v>
      </c>
      <c r="L24" s="25">
        <v>0</v>
      </c>
      <c r="M24" s="14" t="s">
        <v>161</v>
      </c>
      <c r="N24" s="25">
        <v>331500</v>
      </c>
      <c r="O24" s="14">
        <v>1</v>
      </c>
      <c r="P24" s="25">
        <v>331500</v>
      </c>
      <c r="Q24" s="25">
        <v>0</v>
      </c>
      <c r="R24" s="25">
        <v>331500</v>
      </c>
      <c r="S24" s="14">
        <v>1</v>
      </c>
      <c r="T24" s="25">
        <v>0</v>
      </c>
      <c r="U24" s="14" t="s">
        <v>161</v>
      </c>
      <c r="V24" s="25">
        <v>331500</v>
      </c>
      <c r="W24" s="14">
        <v>1</v>
      </c>
      <c r="X24" s="25">
        <v>331500</v>
      </c>
      <c r="Y24" s="25">
        <v>0</v>
      </c>
      <c r="Z24" s="25">
        <v>331500</v>
      </c>
      <c r="AA24" s="14">
        <v>1</v>
      </c>
      <c r="AB24" s="25">
        <v>0</v>
      </c>
      <c r="AC24" s="14" t="s">
        <v>161</v>
      </c>
      <c r="AD24" s="25">
        <v>331500</v>
      </c>
      <c r="AE24" s="14">
        <v>1</v>
      </c>
      <c r="AF24" s="25">
        <v>331500</v>
      </c>
      <c r="AG24" s="25">
        <v>0</v>
      </c>
      <c r="AH24" s="25">
        <v>266382.67793173948</v>
      </c>
      <c r="AI24" s="14">
        <v>0.8035676559026832</v>
      </c>
      <c r="AJ24" s="25">
        <v>0</v>
      </c>
      <c r="AK24" s="14" t="s">
        <v>161</v>
      </c>
      <c r="AL24" s="25">
        <v>266382.67793173948</v>
      </c>
      <c r="AM24" s="14">
        <v>0.8035676559026832</v>
      </c>
      <c r="AN24" s="25">
        <v>266382.67793173948</v>
      </c>
      <c r="AO24" s="25">
        <v>0</v>
      </c>
      <c r="AP24" s="25">
        <v>0</v>
      </c>
      <c r="AQ24" s="41">
        <v>0</v>
      </c>
      <c r="AR24" s="41">
        <v>0</v>
      </c>
      <c r="AS24" s="41">
        <v>0</v>
      </c>
      <c r="AT24" s="17" t="s">
        <v>35</v>
      </c>
    </row>
    <row r="25" spans="1:46" ht="31.5" x14ac:dyDescent="0.25">
      <c r="A25" s="44" t="s">
        <v>126</v>
      </c>
      <c r="B25" s="9" t="s">
        <v>150</v>
      </c>
      <c r="C25" s="8" t="s">
        <v>19</v>
      </c>
      <c r="D25" s="9" t="s">
        <v>73</v>
      </c>
      <c r="E25" s="17" t="s">
        <v>20</v>
      </c>
      <c r="F25" s="8" t="s">
        <v>20</v>
      </c>
      <c r="G25" s="25">
        <v>973645</v>
      </c>
      <c r="H25" s="25">
        <v>0</v>
      </c>
      <c r="I25" s="25">
        <v>973645</v>
      </c>
      <c r="J25" s="25">
        <v>973645</v>
      </c>
      <c r="K25" s="14">
        <v>1</v>
      </c>
      <c r="L25" s="25">
        <v>0</v>
      </c>
      <c r="M25" s="14" t="s">
        <v>161</v>
      </c>
      <c r="N25" s="25">
        <v>973645</v>
      </c>
      <c r="O25" s="14">
        <v>1</v>
      </c>
      <c r="P25" s="25">
        <v>973645</v>
      </c>
      <c r="Q25" s="25">
        <v>0</v>
      </c>
      <c r="R25" s="25">
        <v>367650.22</v>
      </c>
      <c r="S25" s="14">
        <v>0.37760191856374753</v>
      </c>
      <c r="T25" s="25">
        <v>0</v>
      </c>
      <c r="U25" s="14" t="s">
        <v>161</v>
      </c>
      <c r="V25" s="25">
        <v>367650.22</v>
      </c>
      <c r="W25" s="14">
        <v>0.37760191856374753</v>
      </c>
      <c r="X25" s="25">
        <v>367650.22</v>
      </c>
      <c r="Y25" s="25">
        <v>0</v>
      </c>
      <c r="Z25" s="25">
        <v>367650.22</v>
      </c>
      <c r="AA25" s="14">
        <v>0.37760191856374753</v>
      </c>
      <c r="AB25" s="25">
        <v>0</v>
      </c>
      <c r="AC25" s="14" t="s">
        <v>161</v>
      </c>
      <c r="AD25" s="25">
        <v>367650.22</v>
      </c>
      <c r="AE25" s="14">
        <v>0.37760191856374753</v>
      </c>
      <c r="AF25" s="25">
        <v>367650.22</v>
      </c>
      <c r="AG25" s="25">
        <v>0</v>
      </c>
      <c r="AH25" s="25">
        <v>367650.22</v>
      </c>
      <c r="AI25" s="14">
        <v>0.37760191856374753</v>
      </c>
      <c r="AJ25" s="25">
        <v>0</v>
      </c>
      <c r="AK25" s="14" t="s">
        <v>161</v>
      </c>
      <c r="AL25" s="25">
        <v>367650.22</v>
      </c>
      <c r="AM25" s="14">
        <v>0.37760191856374753</v>
      </c>
      <c r="AN25" s="25">
        <v>350078.68</v>
      </c>
      <c r="AO25" s="25">
        <v>17571.539999999979</v>
      </c>
      <c r="AP25" s="25">
        <v>0</v>
      </c>
      <c r="AQ25" s="41">
        <v>0</v>
      </c>
      <c r="AR25" s="41">
        <v>0</v>
      </c>
      <c r="AS25" s="41">
        <v>0</v>
      </c>
      <c r="AT25" s="17" t="s">
        <v>35</v>
      </c>
    </row>
    <row r="26" spans="1:46" ht="15.75" x14ac:dyDescent="0.25">
      <c r="A26" s="68" t="s">
        <v>74</v>
      </c>
      <c r="B26" s="69"/>
      <c r="C26" s="69"/>
      <c r="D26" s="69"/>
      <c r="E26" s="69"/>
      <c r="F26" s="70"/>
      <c r="G26" s="24">
        <v>349267164</v>
      </c>
      <c r="H26" s="24">
        <v>77400000</v>
      </c>
      <c r="I26" s="24">
        <v>426667164</v>
      </c>
      <c r="J26" s="24">
        <v>349267164</v>
      </c>
      <c r="K26" s="20">
        <v>1</v>
      </c>
      <c r="L26" s="24">
        <v>77400000</v>
      </c>
      <c r="M26" s="20">
        <v>1</v>
      </c>
      <c r="N26" s="24">
        <v>426667164</v>
      </c>
      <c r="O26" s="20">
        <v>1</v>
      </c>
      <c r="P26" s="24">
        <v>426667164</v>
      </c>
      <c r="Q26" s="24">
        <v>0</v>
      </c>
      <c r="R26" s="24">
        <v>348260515.00999999</v>
      </c>
      <c r="S26" s="20">
        <v>0.99711782528173765</v>
      </c>
      <c r="T26" s="24">
        <v>78880308.049999997</v>
      </c>
      <c r="U26" s="20">
        <v>1.019125427002584</v>
      </c>
      <c r="V26" s="24">
        <v>427140823.06</v>
      </c>
      <c r="W26" s="20">
        <v>1.0011101371278714</v>
      </c>
      <c r="X26" s="24">
        <v>426840025.37999994</v>
      </c>
      <c r="Y26" s="24">
        <v>300797.67999999668</v>
      </c>
      <c r="Z26" s="24">
        <v>348260515.00999999</v>
      </c>
      <c r="AA26" s="20">
        <v>0.99711782528173765</v>
      </c>
      <c r="AB26" s="24">
        <v>78880308.049999997</v>
      </c>
      <c r="AC26" s="21">
        <v>1.019125427002584</v>
      </c>
      <c r="AD26" s="24">
        <v>427140823.06</v>
      </c>
      <c r="AE26" s="21">
        <v>1.0011101371278714</v>
      </c>
      <c r="AF26" s="24">
        <v>426840025.37999994</v>
      </c>
      <c r="AG26" s="24">
        <v>300797.67999999668</v>
      </c>
      <c r="AH26" s="24">
        <v>254006173.79736269</v>
      </c>
      <c r="AI26" s="21">
        <v>0.72725466341680689</v>
      </c>
      <c r="AJ26" s="24">
        <v>51277022.669882566</v>
      </c>
      <c r="AK26" s="19">
        <v>1.3590568808632217</v>
      </c>
      <c r="AL26" s="24">
        <v>305283196.46724528</v>
      </c>
      <c r="AM26" s="21">
        <v>0.7155066577076582</v>
      </c>
      <c r="AN26" s="24">
        <v>304545476.70724529</v>
      </c>
      <c r="AO26" s="24">
        <v>737719.75999999605</v>
      </c>
      <c r="AP26" s="24">
        <v>48288942.216283649</v>
      </c>
      <c r="AQ26" s="24">
        <v>203135467.41079509</v>
      </c>
      <c r="AR26" s="24">
        <v>373686817.58486199</v>
      </c>
      <c r="AS26" s="24">
        <v>426667164</v>
      </c>
      <c r="AT26" s="23"/>
    </row>
    <row r="27" spans="1:46" ht="15.75" x14ac:dyDescent="0.25">
      <c r="A27" s="31" t="s">
        <v>51</v>
      </c>
      <c r="B27" s="9" t="s">
        <v>6</v>
      </c>
      <c r="C27" s="8" t="s">
        <v>7</v>
      </c>
      <c r="D27" s="9" t="s">
        <v>74</v>
      </c>
      <c r="E27" s="17" t="s">
        <v>4</v>
      </c>
      <c r="F27" s="8" t="s">
        <v>4</v>
      </c>
      <c r="G27" s="25">
        <v>2550000</v>
      </c>
      <c r="H27" s="25">
        <v>0</v>
      </c>
      <c r="I27" s="25">
        <v>2550000</v>
      </c>
      <c r="J27" s="25">
        <v>2550000</v>
      </c>
      <c r="K27" s="14">
        <v>1</v>
      </c>
      <c r="L27" s="25">
        <v>0</v>
      </c>
      <c r="M27" s="14" t="s">
        <v>161</v>
      </c>
      <c r="N27" s="25">
        <v>2550000</v>
      </c>
      <c r="O27" s="14">
        <v>1</v>
      </c>
      <c r="P27" s="25">
        <v>2550000</v>
      </c>
      <c r="Q27" s="25">
        <v>0</v>
      </c>
      <c r="R27" s="25">
        <v>2533986</v>
      </c>
      <c r="S27" s="14">
        <v>0.99372000000000005</v>
      </c>
      <c r="T27" s="25">
        <v>0</v>
      </c>
      <c r="U27" s="14" t="s">
        <v>161</v>
      </c>
      <c r="V27" s="25">
        <v>2533986</v>
      </c>
      <c r="W27" s="14">
        <v>0.99372000000000005</v>
      </c>
      <c r="X27" s="25">
        <v>2533986</v>
      </c>
      <c r="Y27" s="25">
        <v>0</v>
      </c>
      <c r="Z27" s="25">
        <v>2533986</v>
      </c>
      <c r="AA27" s="14">
        <v>0.99372000000000005</v>
      </c>
      <c r="AB27" s="25">
        <v>0</v>
      </c>
      <c r="AC27" s="14" t="s">
        <v>161</v>
      </c>
      <c r="AD27" s="25">
        <v>2533986</v>
      </c>
      <c r="AE27" s="14">
        <v>0.99372000000000005</v>
      </c>
      <c r="AF27" s="25">
        <v>2533986</v>
      </c>
      <c r="AG27" s="25">
        <v>0</v>
      </c>
      <c r="AH27" s="25">
        <v>2033639.2386144367</v>
      </c>
      <c r="AI27" s="14">
        <v>0.79750558377036729</v>
      </c>
      <c r="AJ27" s="25">
        <v>0</v>
      </c>
      <c r="AK27" s="14" t="s">
        <v>161</v>
      </c>
      <c r="AL27" s="25">
        <v>2033639.2386144367</v>
      </c>
      <c r="AM27" s="14">
        <v>0.79750558377036729</v>
      </c>
      <c r="AN27" s="25">
        <v>2033639.2386144367</v>
      </c>
      <c r="AO27" s="25">
        <v>0</v>
      </c>
      <c r="AP27" s="25">
        <v>567584.71778860956</v>
      </c>
      <c r="AQ27" s="41">
        <v>1023972.1605020429</v>
      </c>
      <c r="AR27" s="41">
        <v>1411204.4947636728</v>
      </c>
      <c r="AS27" s="41">
        <v>2550000.0000000033</v>
      </c>
      <c r="AT27" s="17" t="s">
        <v>35</v>
      </c>
    </row>
    <row r="28" spans="1:46" ht="15.75" x14ac:dyDescent="0.25">
      <c r="A28" s="8" t="s">
        <v>94</v>
      </c>
      <c r="B28" s="9" t="s">
        <v>8</v>
      </c>
      <c r="C28" s="8" t="s">
        <v>9</v>
      </c>
      <c r="D28" s="9" t="s">
        <v>74</v>
      </c>
      <c r="E28" s="17" t="s">
        <v>4</v>
      </c>
      <c r="F28" s="8" t="s">
        <v>4</v>
      </c>
      <c r="G28" s="25">
        <v>12096350</v>
      </c>
      <c r="H28" s="25">
        <v>0</v>
      </c>
      <c r="I28" s="25">
        <v>12096350</v>
      </c>
      <c r="J28" s="25">
        <v>12096350</v>
      </c>
      <c r="K28" s="14">
        <v>1</v>
      </c>
      <c r="L28" s="25">
        <v>0</v>
      </c>
      <c r="M28" s="14" t="s">
        <v>161</v>
      </c>
      <c r="N28" s="25">
        <v>12096350</v>
      </c>
      <c r="O28" s="14">
        <v>1</v>
      </c>
      <c r="P28" s="25">
        <v>12096350</v>
      </c>
      <c r="Q28" s="25">
        <v>0</v>
      </c>
      <c r="R28" s="25">
        <v>14788621.719999999</v>
      </c>
      <c r="S28" s="14">
        <v>1.2225689336039383</v>
      </c>
      <c r="T28" s="25">
        <v>0</v>
      </c>
      <c r="U28" s="14" t="s">
        <v>161</v>
      </c>
      <c r="V28" s="25">
        <v>14788621.719999999</v>
      </c>
      <c r="W28" s="14">
        <v>1.2225689336039383</v>
      </c>
      <c r="X28" s="25">
        <v>14360297.850000001</v>
      </c>
      <c r="Y28" s="25">
        <v>428323.86999999732</v>
      </c>
      <c r="Z28" s="25">
        <v>14788621.719999999</v>
      </c>
      <c r="AA28" s="14">
        <v>1.2225689336039383</v>
      </c>
      <c r="AB28" s="25">
        <v>0</v>
      </c>
      <c r="AC28" s="14" t="s">
        <v>161</v>
      </c>
      <c r="AD28" s="25">
        <v>14788621.719999999</v>
      </c>
      <c r="AE28" s="14">
        <v>1.2225689336039383</v>
      </c>
      <c r="AF28" s="25">
        <v>14360297.850000001</v>
      </c>
      <c r="AG28" s="25">
        <v>428323.86999999732</v>
      </c>
      <c r="AH28" s="25">
        <v>8884549.2607859615</v>
      </c>
      <c r="AI28" s="14">
        <v>0.73448182805440998</v>
      </c>
      <c r="AJ28" s="25">
        <v>0</v>
      </c>
      <c r="AK28" s="14" t="s">
        <v>161</v>
      </c>
      <c r="AL28" s="25">
        <v>8884549.2607859615</v>
      </c>
      <c r="AM28" s="14">
        <v>0.73448182805440998</v>
      </c>
      <c r="AN28" s="25">
        <v>8884549.2607859615</v>
      </c>
      <c r="AO28" s="25">
        <v>0</v>
      </c>
      <c r="AP28" s="25">
        <v>2379212.565750286</v>
      </c>
      <c r="AQ28" s="41">
        <v>6885734.3413690086</v>
      </c>
      <c r="AR28" s="41">
        <v>9686337.8158993684</v>
      </c>
      <c r="AS28" s="41">
        <v>12096350</v>
      </c>
      <c r="AT28" s="17" t="s">
        <v>35</v>
      </c>
    </row>
    <row r="29" spans="1:46" ht="15.75" x14ac:dyDescent="0.25">
      <c r="A29" s="31" t="s">
        <v>96</v>
      </c>
      <c r="B29" s="9" t="s">
        <v>12</v>
      </c>
      <c r="C29" s="8" t="s">
        <v>9</v>
      </c>
      <c r="D29" s="9" t="s">
        <v>74</v>
      </c>
      <c r="E29" s="17" t="s">
        <v>4</v>
      </c>
      <c r="F29" s="8" t="s">
        <v>4</v>
      </c>
      <c r="G29" s="25">
        <v>9321792</v>
      </c>
      <c r="H29" s="25">
        <v>0</v>
      </c>
      <c r="I29" s="25">
        <v>9321792</v>
      </c>
      <c r="J29" s="25">
        <v>9321792</v>
      </c>
      <c r="K29" s="14">
        <v>1</v>
      </c>
      <c r="L29" s="25">
        <v>0</v>
      </c>
      <c r="M29" s="14" t="s">
        <v>161</v>
      </c>
      <c r="N29" s="25">
        <v>9321792</v>
      </c>
      <c r="O29" s="14">
        <v>1</v>
      </c>
      <c r="P29" s="25">
        <v>9321792</v>
      </c>
      <c r="Q29" s="25">
        <v>0</v>
      </c>
      <c r="R29" s="25">
        <v>5848907.0099999988</v>
      </c>
      <c r="S29" s="14">
        <v>0.6274444881413358</v>
      </c>
      <c r="T29" s="25">
        <v>0</v>
      </c>
      <c r="U29" s="14" t="s">
        <v>161</v>
      </c>
      <c r="V29" s="25">
        <v>5848907.0099999988</v>
      </c>
      <c r="W29" s="14">
        <v>0.6274444881413358</v>
      </c>
      <c r="X29" s="25">
        <v>5848907.0099999988</v>
      </c>
      <c r="Y29" s="25">
        <v>0</v>
      </c>
      <c r="Z29" s="25">
        <v>5848907.0099999988</v>
      </c>
      <c r="AA29" s="14">
        <v>0.6274444881413358</v>
      </c>
      <c r="AB29" s="25">
        <v>0</v>
      </c>
      <c r="AC29" s="14" t="s">
        <v>161</v>
      </c>
      <c r="AD29" s="25">
        <v>5848907.0099999988</v>
      </c>
      <c r="AE29" s="14">
        <v>0.6274444881413358</v>
      </c>
      <c r="AF29" s="25">
        <v>5848907.0099999988</v>
      </c>
      <c r="AG29" s="25">
        <v>0</v>
      </c>
      <c r="AH29" s="25">
        <v>5782095.9500000002</v>
      </c>
      <c r="AI29" s="14">
        <v>0.62027729754107364</v>
      </c>
      <c r="AJ29" s="25">
        <v>0</v>
      </c>
      <c r="AK29" s="14" t="s">
        <v>161</v>
      </c>
      <c r="AL29" s="25">
        <v>5782095.9500000002</v>
      </c>
      <c r="AM29" s="14">
        <v>0.62027729754107364</v>
      </c>
      <c r="AN29" s="25">
        <v>5782095.9500000002</v>
      </c>
      <c r="AO29" s="25">
        <v>0</v>
      </c>
      <c r="AP29" s="25">
        <v>7729326.3100000005</v>
      </c>
      <c r="AQ29" s="41">
        <v>9321792</v>
      </c>
      <c r="AR29" s="41">
        <v>9321792</v>
      </c>
      <c r="AS29" s="41">
        <v>9321792</v>
      </c>
      <c r="AT29" s="17" t="s">
        <v>35</v>
      </c>
    </row>
    <row r="30" spans="1:46" ht="15.75" x14ac:dyDescent="0.25">
      <c r="A30" s="8" t="s">
        <v>97</v>
      </c>
      <c r="B30" s="9" t="s">
        <v>13</v>
      </c>
      <c r="C30" s="8" t="s">
        <v>7</v>
      </c>
      <c r="D30" s="9" t="s">
        <v>74</v>
      </c>
      <c r="E30" s="17" t="s">
        <v>14</v>
      </c>
      <c r="F30" s="8" t="s">
        <v>14</v>
      </c>
      <c r="G30" s="25">
        <v>74795760</v>
      </c>
      <c r="H30" s="25">
        <v>0</v>
      </c>
      <c r="I30" s="25">
        <v>74795760</v>
      </c>
      <c r="J30" s="25">
        <v>74795760</v>
      </c>
      <c r="K30" s="14">
        <v>1</v>
      </c>
      <c r="L30" s="25">
        <v>0</v>
      </c>
      <c r="M30" s="14" t="s">
        <v>161</v>
      </c>
      <c r="N30" s="25">
        <v>74795760</v>
      </c>
      <c r="O30" s="14">
        <v>1</v>
      </c>
      <c r="P30" s="25">
        <v>74795760</v>
      </c>
      <c r="Q30" s="25">
        <v>0</v>
      </c>
      <c r="R30" s="25">
        <v>74794944.289999992</v>
      </c>
      <c r="S30" s="14">
        <v>0.9999890941679046</v>
      </c>
      <c r="T30" s="25">
        <v>0</v>
      </c>
      <c r="U30" s="14" t="s">
        <v>161</v>
      </c>
      <c r="V30" s="25">
        <v>74794944.289999992</v>
      </c>
      <c r="W30" s="14">
        <v>0.9999890941679046</v>
      </c>
      <c r="X30" s="25">
        <v>74794944.289999992</v>
      </c>
      <c r="Y30" s="25">
        <v>0</v>
      </c>
      <c r="Z30" s="25">
        <v>74794944.289999992</v>
      </c>
      <c r="AA30" s="14">
        <v>0.9999890941679046</v>
      </c>
      <c r="AB30" s="25">
        <v>0</v>
      </c>
      <c r="AC30" s="14" t="s">
        <v>161</v>
      </c>
      <c r="AD30" s="25">
        <v>74794944.289999992</v>
      </c>
      <c r="AE30" s="14">
        <v>0.9999890941679046</v>
      </c>
      <c r="AF30" s="25">
        <v>74794944.289999992</v>
      </c>
      <c r="AG30" s="25">
        <v>0</v>
      </c>
      <c r="AH30" s="25">
        <v>55653857.620000005</v>
      </c>
      <c r="AI30" s="14">
        <v>0.744077707345978</v>
      </c>
      <c r="AJ30" s="25">
        <v>0</v>
      </c>
      <c r="AK30" s="14" t="s">
        <v>161</v>
      </c>
      <c r="AL30" s="25">
        <v>55653857.620000005</v>
      </c>
      <c r="AM30" s="14">
        <v>0.744077707345978</v>
      </c>
      <c r="AN30" s="25">
        <v>55653857.620000005</v>
      </c>
      <c r="AO30" s="25">
        <v>0</v>
      </c>
      <c r="AP30" s="25">
        <v>0</v>
      </c>
      <c r="AQ30" s="41">
        <v>24931920</v>
      </c>
      <c r="AR30" s="41">
        <v>49863840</v>
      </c>
      <c r="AS30" s="41">
        <v>74795760</v>
      </c>
      <c r="AT30" s="17" t="s">
        <v>35</v>
      </c>
    </row>
    <row r="31" spans="1:46" ht="15.75" x14ac:dyDescent="0.25">
      <c r="A31" s="8" t="s">
        <v>98</v>
      </c>
      <c r="B31" s="9" t="s">
        <v>15</v>
      </c>
      <c r="C31" s="8" t="s">
        <v>7</v>
      </c>
      <c r="D31" s="9" t="s">
        <v>74</v>
      </c>
      <c r="E31" s="17" t="s">
        <v>14</v>
      </c>
      <c r="F31" s="8" t="s">
        <v>14</v>
      </c>
      <c r="G31" s="25">
        <v>10639848</v>
      </c>
      <c r="H31" s="25">
        <v>0</v>
      </c>
      <c r="I31" s="25">
        <v>10639848</v>
      </c>
      <c r="J31" s="25">
        <v>10639848</v>
      </c>
      <c r="K31" s="14">
        <v>1</v>
      </c>
      <c r="L31" s="25">
        <v>0</v>
      </c>
      <c r="M31" s="14" t="s">
        <v>161</v>
      </c>
      <c r="N31" s="25">
        <v>10639848</v>
      </c>
      <c r="O31" s="14">
        <v>1</v>
      </c>
      <c r="P31" s="25">
        <v>10639848</v>
      </c>
      <c r="Q31" s="25">
        <v>0</v>
      </c>
      <c r="R31" s="25">
        <v>10007199.310000001</v>
      </c>
      <c r="S31" s="14">
        <v>0.94053968722109571</v>
      </c>
      <c r="T31" s="25">
        <v>0</v>
      </c>
      <c r="U31" s="14" t="s">
        <v>161</v>
      </c>
      <c r="V31" s="25">
        <v>10007199.310000001</v>
      </c>
      <c r="W31" s="14">
        <v>0.94053968722109571</v>
      </c>
      <c r="X31" s="25">
        <v>10007199.310000001</v>
      </c>
      <c r="Y31" s="25">
        <v>0</v>
      </c>
      <c r="Z31" s="25">
        <v>10007199.310000001</v>
      </c>
      <c r="AA31" s="14">
        <v>0.94053968722109571</v>
      </c>
      <c r="AB31" s="25">
        <v>0</v>
      </c>
      <c r="AC31" s="14" t="s">
        <v>161</v>
      </c>
      <c r="AD31" s="25">
        <v>10007199.310000001</v>
      </c>
      <c r="AE31" s="14">
        <v>0.94053968722109571</v>
      </c>
      <c r="AF31" s="25">
        <v>10007199.310000001</v>
      </c>
      <c r="AG31" s="25">
        <v>0</v>
      </c>
      <c r="AH31" s="25">
        <v>10007199.310000001</v>
      </c>
      <c r="AI31" s="14">
        <v>0.94053968722109571</v>
      </c>
      <c r="AJ31" s="25">
        <v>0</v>
      </c>
      <c r="AK31" s="14" t="s">
        <v>161</v>
      </c>
      <c r="AL31" s="25">
        <v>10007199.310000001</v>
      </c>
      <c r="AM31" s="14">
        <v>0.94053968722109571</v>
      </c>
      <c r="AN31" s="25">
        <v>9509229.2100000009</v>
      </c>
      <c r="AO31" s="25">
        <v>497970.09999999963</v>
      </c>
      <c r="AP31" s="25">
        <v>830000</v>
      </c>
      <c r="AQ31" s="41">
        <v>5734924</v>
      </c>
      <c r="AR31" s="41">
        <v>10639848</v>
      </c>
      <c r="AS31" s="41">
        <v>10639848</v>
      </c>
      <c r="AT31" s="17" t="s">
        <v>35</v>
      </c>
    </row>
    <row r="32" spans="1:46" ht="15.75" x14ac:dyDescent="0.25">
      <c r="A32" s="8" t="s">
        <v>99</v>
      </c>
      <c r="B32" s="9" t="s">
        <v>16</v>
      </c>
      <c r="C32" s="8" t="s">
        <v>9</v>
      </c>
      <c r="D32" s="9" t="s">
        <v>74</v>
      </c>
      <c r="E32" s="17" t="s">
        <v>14</v>
      </c>
      <c r="F32" s="8" t="s">
        <v>14</v>
      </c>
      <c r="G32" s="25">
        <v>16759674</v>
      </c>
      <c r="H32" s="25">
        <v>0</v>
      </c>
      <c r="I32" s="25">
        <v>16759674</v>
      </c>
      <c r="J32" s="25">
        <v>16759674</v>
      </c>
      <c r="K32" s="14">
        <v>1</v>
      </c>
      <c r="L32" s="25">
        <v>0</v>
      </c>
      <c r="M32" s="14" t="s">
        <v>161</v>
      </c>
      <c r="N32" s="25">
        <v>16759674</v>
      </c>
      <c r="O32" s="14">
        <v>1</v>
      </c>
      <c r="P32" s="25">
        <v>16759674</v>
      </c>
      <c r="Q32" s="25">
        <v>0</v>
      </c>
      <c r="R32" s="25">
        <v>11924562.66</v>
      </c>
      <c r="S32" s="14">
        <v>0.71150325835693462</v>
      </c>
      <c r="T32" s="25">
        <v>0</v>
      </c>
      <c r="U32" s="14" t="s">
        <v>161</v>
      </c>
      <c r="V32" s="25">
        <v>11924562.66</v>
      </c>
      <c r="W32" s="14">
        <v>0.71150325835693462</v>
      </c>
      <c r="X32" s="25">
        <v>11924562.66</v>
      </c>
      <c r="Y32" s="25">
        <v>0</v>
      </c>
      <c r="Z32" s="25">
        <v>11924562.66</v>
      </c>
      <c r="AA32" s="14">
        <v>0.71150325835693462</v>
      </c>
      <c r="AB32" s="25">
        <v>0</v>
      </c>
      <c r="AC32" s="14" t="s">
        <v>161</v>
      </c>
      <c r="AD32" s="25">
        <v>11924562.66</v>
      </c>
      <c r="AE32" s="14">
        <v>0.71150325835693462</v>
      </c>
      <c r="AF32" s="25">
        <v>11924562.66</v>
      </c>
      <c r="AG32" s="25">
        <v>0</v>
      </c>
      <c r="AH32" s="25">
        <v>10762933.77</v>
      </c>
      <c r="AI32" s="14">
        <v>0.64219231054255588</v>
      </c>
      <c r="AJ32" s="25">
        <v>0</v>
      </c>
      <c r="AK32" s="14" t="s">
        <v>161</v>
      </c>
      <c r="AL32" s="25">
        <v>10762933.77</v>
      </c>
      <c r="AM32" s="14">
        <v>0.64219231054255588</v>
      </c>
      <c r="AN32" s="25">
        <v>10762933.77</v>
      </c>
      <c r="AO32" s="25">
        <v>0</v>
      </c>
      <c r="AP32" s="25">
        <v>3690831.5</v>
      </c>
      <c r="AQ32" s="41">
        <v>9599931.879999999</v>
      </c>
      <c r="AR32" s="41">
        <v>16759674</v>
      </c>
      <c r="AS32" s="41">
        <v>16759674</v>
      </c>
      <c r="AT32" s="17" t="s">
        <v>35</v>
      </c>
    </row>
    <row r="33" spans="1:46" ht="15.75" x14ac:dyDescent="0.25">
      <c r="A33" s="8" t="s">
        <v>100</v>
      </c>
      <c r="B33" s="9" t="s">
        <v>17</v>
      </c>
      <c r="C33" s="8" t="s">
        <v>7</v>
      </c>
      <c r="D33" s="9" t="s">
        <v>74</v>
      </c>
      <c r="E33" s="17" t="s">
        <v>14</v>
      </c>
      <c r="F33" s="8" t="s">
        <v>14</v>
      </c>
      <c r="G33" s="25">
        <v>86699500</v>
      </c>
      <c r="H33" s="25">
        <v>0</v>
      </c>
      <c r="I33" s="25">
        <v>86699500</v>
      </c>
      <c r="J33" s="25">
        <v>86699500</v>
      </c>
      <c r="K33" s="14">
        <v>1</v>
      </c>
      <c r="L33" s="25">
        <v>0</v>
      </c>
      <c r="M33" s="14" t="s">
        <v>161</v>
      </c>
      <c r="N33" s="25">
        <v>86699500</v>
      </c>
      <c r="O33" s="14">
        <v>1</v>
      </c>
      <c r="P33" s="25">
        <v>86699500</v>
      </c>
      <c r="Q33" s="25">
        <v>0</v>
      </c>
      <c r="R33" s="25">
        <v>97263182.900000006</v>
      </c>
      <c r="S33" s="14">
        <v>1.1218424892877121</v>
      </c>
      <c r="T33" s="25">
        <v>0</v>
      </c>
      <c r="U33" s="14" t="s">
        <v>161</v>
      </c>
      <c r="V33" s="25">
        <v>97263182.900000006</v>
      </c>
      <c r="W33" s="14">
        <v>1.1218424892877121</v>
      </c>
      <c r="X33" s="25">
        <v>97263182.900000006</v>
      </c>
      <c r="Y33" s="25">
        <v>0</v>
      </c>
      <c r="Z33" s="25">
        <v>97263182.900000006</v>
      </c>
      <c r="AA33" s="14">
        <v>1.1218424892877121</v>
      </c>
      <c r="AB33" s="25">
        <v>0</v>
      </c>
      <c r="AC33" s="14" t="s">
        <v>161</v>
      </c>
      <c r="AD33" s="25">
        <v>97263182.900000006</v>
      </c>
      <c r="AE33" s="14">
        <v>1.1218424892877121</v>
      </c>
      <c r="AF33" s="25">
        <v>97263182.900000006</v>
      </c>
      <c r="AG33" s="25">
        <v>0</v>
      </c>
      <c r="AH33" s="25">
        <v>54500254.170000002</v>
      </c>
      <c r="AI33" s="14">
        <v>0.62861093974013693</v>
      </c>
      <c r="AJ33" s="25">
        <v>0</v>
      </c>
      <c r="AK33" s="14" t="s">
        <v>161</v>
      </c>
      <c r="AL33" s="25">
        <v>54500254.170000002</v>
      </c>
      <c r="AM33" s="14">
        <v>0.62861093974013693</v>
      </c>
      <c r="AN33" s="25">
        <v>54500254.170000002</v>
      </c>
      <c r="AO33" s="25">
        <v>0</v>
      </c>
      <c r="AP33" s="25">
        <v>16472905</v>
      </c>
      <c r="AQ33" s="41">
        <v>45950735</v>
      </c>
      <c r="AR33" s="41">
        <v>86699500</v>
      </c>
      <c r="AS33" s="41">
        <v>86699500</v>
      </c>
      <c r="AT33" s="17" t="s">
        <v>35</v>
      </c>
    </row>
    <row r="34" spans="1:46" ht="15.75" x14ac:dyDescent="0.25">
      <c r="A34" s="31" t="s">
        <v>103</v>
      </c>
      <c r="B34" s="9" t="s">
        <v>30</v>
      </c>
      <c r="C34" s="8" t="s">
        <v>29</v>
      </c>
      <c r="D34" s="9" t="s">
        <v>74</v>
      </c>
      <c r="E34" s="17" t="s">
        <v>4</v>
      </c>
      <c r="F34" s="8" t="s">
        <v>4</v>
      </c>
      <c r="G34" s="25">
        <v>27450000</v>
      </c>
      <c r="H34" s="25">
        <v>42400000</v>
      </c>
      <c r="I34" s="25">
        <v>69850000</v>
      </c>
      <c r="J34" s="25">
        <v>27450000</v>
      </c>
      <c r="K34" s="14">
        <v>1</v>
      </c>
      <c r="L34" s="25">
        <v>42400000</v>
      </c>
      <c r="M34" s="14">
        <v>1</v>
      </c>
      <c r="N34" s="25">
        <v>69850000</v>
      </c>
      <c r="O34" s="14">
        <v>1</v>
      </c>
      <c r="P34" s="25">
        <v>69850000</v>
      </c>
      <c r="Q34" s="25">
        <v>0</v>
      </c>
      <c r="R34" s="25">
        <v>34550985</v>
      </c>
      <c r="S34" s="14">
        <v>0.49464545454545455</v>
      </c>
      <c r="T34" s="25">
        <v>44047761</v>
      </c>
      <c r="U34" s="14">
        <v>1.0388622877358491</v>
      </c>
      <c r="V34" s="25">
        <v>78598746</v>
      </c>
      <c r="W34" s="14">
        <v>1.1252504795991409</v>
      </c>
      <c r="X34" s="25">
        <v>78598746</v>
      </c>
      <c r="Y34" s="25">
        <v>0</v>
      </c>
      <c r="Z34" s="25">
        <v>34550985</v>
      </c>
      <c r="AA34" s="14">
        <v>0.49464545454545455</v>
      </c>
      <c r="AB34" s="25">
        <v>44047761</v>
      </c>
      <c r="AC34" s="14">
        <v>1.0388622877358491</v>
      </c>
      <c r="AD34" s="25">
        <v>78598746</v>
      </c>
      <c r="AE34" s="14">
        <v>1.1252504795991409</v>
      </c>
      <c r="AF34" s="25">
        <v>78598746</v>
      </c>
      <c r="AG34" s="25">
        <v>0</v>
      </c>
      <c r="AH34" s="25">
        <v>23713038.349973504</v>
      </c>
      <c r="AI34" s="14">
        <v>0.86386296356916226</v>
      </c>
      <c r="AJ34" s="25">
        <v>21257479.729999997</v>
      </c>
      <c r="AK34" s="14">
        <v>0.50135565400943394</v>
      </c>
      <c r="AL34" s="25">
        <v>44970518.079973504</v>
      </c>
      <c r="AM34" s="14">
        <v>0.64381557737972084</v>
      </c>
      <c r="AN34" s="25">
        <v>44970518.079973504</v>
      </c>
      <c r="AO34" s="25">
        <v>0</v>
      </c>
      <c r="AP34" s="25">
        <v>0</v>
      </c>
      <c r="AQ34" s="41">
        <v>23050500</v>
      </c>
      <c r="AR34" s="41">
        <v>46101000</v>
      </c>
      <c r="AS34" s="41">
        <v>69850000</v>
      </c>
      <c r="AT34" s="17" t="s">
        <v>35</v>
      </c>
    </row>
    <row r="35" spans="1:46" ht="47.25" x14ac:dyDescent="0.25">
      <c r="A35" s="31" t="s">
        <v>153</v>
      </c>
      <c r="B35" s="9" t="s">
        <v>154</v>
      </c>
      <c r="C35" s="8" t="s">
        <v>7</v>
      </c>
      <c r="D35" s="9" t="s">
        <v>74</v>
      </c>
      <c r="E35" s="17" t="s">
        <v>14</v>
      </c>
      <c r="F35" s="8" t="s">
        <v>14</v>
      </c>
      <c r="G35" s="25">
        <v>13217837</v>
      </c>
      <c r="H35" s="25">
        <v>0</v>
      </c>
      <c r="I35" s="25">
        <v>13217837</v>
      </c>
      <c r="J35" s="25">
        <v>13217837</v>
      </c>
      <c r="K35" s="14">
        <v>1</v>
      </c>
      <c r="L35" s="25">
        <v>0</v>
      </c>
      <c r="M35" s="14" t="s">
        <v>161</v>
      </c>
      <c r="N35" s="25">
        <v>13217837</v>
      </c>
      <c r="O35" s="14">
        <v>1</v>
      </c>
      <c r="P35" s="25">
        <v>13217837</v>
      </c>
      <c r="Q35" s="25">
        <v>0</v>
      </c>
      <c r="R35" s="25">
        <v>0</v>
      </c>
      <c r="S35" s="14">
        <v>0</v>
      </c>
      <c r="T35" s="25">
        <v>0</v>
      </c>
      <c r="U35" s="14" t="s">
        <v>161</v>
      </c>
      <c r="V35" s="25">
        <v>0</v>
      </c>
      <c r="W35" s="14">
        <v>0</v>
      </c>
      <c r="X35" s="25">
        <v>0</v>
      </c>
      <c r="Y35" s="25">
        <v>0</v>
      </c>
      <c r="Z35" s="25">
        <v>0</v>
      </c>
      <c r="AA35" s="14">
        <v>0</v>
      </c>
      <c r="AB35" s="25">
        <v>0</v>
      </c>
      <c r="AC35" s="14" t="s">
        <v>161</v>
      </c>
      <c r="AD35" s="25">
        <v>0</v>
      </c>
      <c r="AE35" s="14">
        <v>0</v>
      </c>
      <c r="AF35" s="25">
        <v>0</v>
      </c>
      <c r="AG35" s="25">
        <v>0</v>
      </c>
      <c r="AH35" s="25">
        <v>0</v>
      </c>
      <c r="AI35" s="14">
        <v>0</v>
      </c>
      <c r="AJ35" s="25">
        <v>0</v>
      </c>
      <c r="AK35" s="14" t="s">
        <v>161</v>
      </c>
      <c r="AL35" s="25">
        <v>0</v>
      </c>
      <c r="AM35" s="14">
        <v>0</v>
      </c>
      <c r="AN35" s="25">
        <v>0</v>
      </c>
      <c r="AO35" s="25">
        <v>0</v>
      </c>
      <c r="AP35" s="25">
        <v>1124405.7029610872</v>
      </c>
      <c r="AQ35" s="41">
        <v>6436678.1643034359</v>
      </c>
      <c r="AR35" s="41">
        <v>13217837</v>
      </c>
      <c r="AS35" s="41">
        <v>13217837</v>
      </c>
      <c r="AT35" s="17" t="s">
        <v>35</v>
      </c>
    </row>
    <row r="36" spans="1:46" ht="31.5" x14ac:dyDescent="0.25">
      <c r="A36" s="8" t="s">
        <v>157</v>
      </c>
      <c r="B36" s="9" t="s">
        <v>143</v>
      </c>
      <c r="C36" s="8" t="s">
        <v>7</v>
      </c>
      <c r="D36" s="9" t="s">
        <v>74</v>
      </c>
      <c r="E36" s="17" t="s">
        <v>14</v>
      </c>
      <c r="F36" s="8" t="s">
        <v>14</v>
      </c>
      <c r="G36" s="25">
        <v>21746403</v>
      </c>
      <c r="H36" s="25">
        <v>0</v>
      </c>
      <c r="I36" s="25">
        <v>21746403</v>
      </c>
      <c r="J36" s="25">
        <v>21746403</v>
      </c>
      <c r="K36" s="14">
        <v>1</v>
      </c>
      <c r="L36" s="25">
        <v>0</v>
      </c>
      <c r="M36" s="14" t="s">
        <v>161</v>
      </c>
      <c r="N36" s="25">
        <v>21746403</v>
      </c>
      <c r="O36" s="14">
        <v>1</v>
      </c>
      <c r="P36" s="25">
        <v>21746403</v>
      </c>
      <c r="Q36" s="25">
        <v>0</v>
      </c>
      <c r="R36" s="25">
        <v>21134600.41</v>
      </c>
      <c r="S36" s="14">
        <v>0.97186649258730284</v>
      </c>
      <c r="T36" s="25">
        <v>0</v>
      </c>
      <c r="U36" s="14" t="s">
        <v>161</v>
      </c>
      <c r="V36" s="25">
        <v>21134600.41</v>
      </c>
      <c r="W36" s="14">
        <v>0.97186649258730284</v>
      </c>
      <c r="X36" s="25">
        <v>21145480.280000001</v>
      </c>
      <c r="Y36" s="25">
        <v>-10879.870000001043</v>
      </c>
      <c r="Z36" s="25">
        <v>21134600.41</v>
      </c>
      <c r="AA36" s="14">
        <v>0.97186649258730284</v>
      </c>
      <c r="AB36" s="25">
        <v>0</v>
      </c>
      <c r="AC36" s="14" t="s">
        <v>161</v>
      </c>
      <c r="AD36" s="25">
        <v>21134600.41</v>
      </c>
      <c r="AE36" s="14">
        <v>0.97186649258730284</v>
      </c>
      <c r="AF36" s="25">
        <v>21145480.280000001</v>
      </c>
      <c r="AG36" s="25">
        <v>-10879.870000001043</v>
      </c>
      <c r="AH36" s="25">
        <v>17425579.869999997</v>
      </c>
      <c r="AI36" s="14">
        <v>0.80130860584161878</v>
      </c>
      <c r="AJ36" s="25">
        <v>0</v>
      </c>
      <c r="AK36" s="14" t="s">
        <v>161</v>
      </c>
      <c r="AL36" s="25">
        <v>17425579.869999997</v>
      </c>
      <c r="AM36" s="14">
        <v>0.80130860584161878</v>
      </c>
      <c r="AN36" s="25">
        <v>17185830.210000001</v>
      </c>
      <c r="AO36" s="25">
        <v>239749.65999999642</v>
      </c>
      <c r="AP36" s="25">
        <v>1849907.7838598001</v>
      </c>
      <c r="AQ36" s="41">
        <v>10589826.25842963</v>
      </c>
      <c r="AR36" s="41">
        <v>21746403.00000003</v>
      </c>
      <c r="AS36" s="41">
        <v>21746403.00000003</v>
      </c>
      <c r="AT36" s="17"/>
    </row>
    <row r="37" spans="1:46" ht="31.5" x14ac:dyDescent="0.25">
      <c r="A37" s="8" t="s">
        <v>114</v>
      </c>
      <c r="B37" s="9" t="s">
        <v>144</v>
      </c>
      <c r="C37" s="8" t="s">
        <v>7</v>
      </c>
      <c r="D37" s="9" t="s">
        <v>74</v>
      </c>
      <c r="E37" s="17" t="s">
        <v>14</v>
      </c>
      <c r="F37" s="8" t="s">
        <v>14</v>
      </c>
      <c r="G37" s="25">
        <v>13515000</v>
      </c>
      <c r="H37" s="25">
        <v>0</v>
      </c>
      <c r="I37" s="25">
        <v>13515000</v>
      </c>
      <c r="J37" s="25">
        <v>13515000</v>
      </c>
      <c r="K37" s="14">
        <v>1</v>
      </c>
      <c r="L37" s="25">
        <v>0</v>
      </c>
      <c r="M37" s="14" t="s">
        <v>161</v>
      </c>
      <c r="N37" s="25">
        <v>13515000</v>
      </c>
      <c r="O37" s="14">
        <v>1</v>
      </c>
      <c r="P37" s="25">
        <v>13515000</v>
      </c>
      <c r="Q37" s="25">
        <v>0</v>
      </c>
      <c r="R37" s="25">
        <v>13515000</v>
      </c>
      <c r="S37" s="14">
        <v>1</v>
      </c>
      <c r="T37" s="25">
        <v>0</v>
      </c>
      <c r="U37" s="14" t="s">
        <v>161</v>
      </c>
      <c r="V37" s="25">
        <v>13515000</v>
      </c>
      <c r="W37" s="14">
        <v>1</v>
      </c>
      <c r="X37" s="25">
        <v>13515000</v>
      </c>
      <c r="Y37" s="25">
        <v>0</v>
      </c>
      <c r="Z37" s="25">
        <v>13515000</v>
      </c>
      <c r="AA37" s="14">
        <v>1</v>
      </c>
      <c r="AB37" s="25">
        <v>0</v>
      </c>
      <c r="AC37" s="14" t="s">
        <v>161</v>
      </c>
      <c r="AD37" s="25">
        <v>13515000</v>
      </c>
      <c r="AE37" s="14">
        <v>1</v>
      </c>
      <c r="AF37" s="25">
        <v>13515000</v>
      </c>
      <c r="AG37" s="25">
        <v>0</v>
      </c>
      <c r="AH37" s="25">
        <v>12009115.537988819</v>
      </c>
      <c r="AI37" s="14">
        <v>0.88857680636247272</v>
      </c>
      <c r="AJ37" s="25">
        <v>0</v>
      </c>
      <c r="AK37" s="14" t="s">
        <v>161</v>
      </c>
      <c r="AL37" s="25">
        <v>12009115.537988819</v>
      </c>
      <c r="AM37" s="14">
        <v>0.88857680636247272</v>
      </c>
      <c r="AN37" s="25">
        <v>12009115.537988819</v>
      </c>
      <c r="AO37" s="25">
        <v>0</v>
      </c>
      <c r="AP37" s="25">
        <v>1149684.5569754788</v>
      </c>
      <c r="AQ37" s="41">
        <v>6581387.3624376617</v>
      </c>
      <c r="AR37" s="41">
        <v>13515000</v>
      </c>
      <c r="AS37" s="41">
        <v>13515000</v>
      </c>
      <c r="AT37" s="17"/>
    </row>
    <row r="38" spans="1:46" ht="31.5" x14ac:dyDescent="0.25">
      <c r="A38" s="8" t="s">
        <v>115</v>
      </c>
      <c r="B38" s="9" t="s">
        <v>145</v>
      </c>
      <c r="C38" s="8" t="s">
        <v>7</v>
      </c>
      <c r="D38" s="9" t="s">
        <v>74</v>
      </c>
      <c r="E38" s="17" t="s">
        <v>14</v>
      </c>
      <c r="F38" s="8" t="s">
        <v>14</v>
      </c>
      <c r="G38" s="25">
        <v>4840000</v>
      </c>
      <c r="H38" s="25">
        <v>0</v>
      </c>
      <c r="I38" s="25">
        <v>4840000</v>
      </c>
      <c r="J38" s="25">
        <v>4840000</v>
      </c>
      <c r="K38" s="14">
        <v>1</v>
      </c>
      <c r="L38" s="25">
        <v>0</v>
      </c>
      <c r="M38" s="14" t="s">
        <v>161</v>
      </c>
      <c r="N38" s="25">
        <v>4840000</v>
      </c>
      <c r="O38" s="14">
        <v>1</v>
      </c>
      <c r="P38" s="25">
        <v>4840000</v>
      </c>
      <c r="Q38" s="25">
        <v>0</v>
      </c>
      <c r="R38" s="25">
        <v>4625549.3899999997</v>
      </c>
      <c r="S38" s="14">
        <v>0.95569202272727261</v>
      </c>
      <c r="T38" s="25">
        <v>0</v>
      </c>
      <c r="U38" s="14" t="s">
        <v>161</v>
      </c>
      <c r="V38" s="25">
        <v>4625549.3899999997</v>
      </c>
      <c r="W38" s="14">
        <v>0.95569202272727261</v>
      </c>
      <c r="X38" s="25">
        <v>4625549.3899999997</v>
      </c>
      <c r="Y38" s="25">
        <v>0</v>
      </c>
      <c r="Z38" s="25">
        <v>4625549.3899999997</v>
      </c>
      <c r="AA38" s="14">
        <v>0.95569202272727261</v>
      </c>
      <c r="AB38" s="25">
        <v>0</v>
      </c>
      <c r="AC38" s="14" t="s">
        <v>161</v>
      </c>
      <c r="AD38" s="25">
        <v>4625549.3899999997</v>
      </c>
      <c r="AE38" s="14">
        <v>0.95569202272727261</v>
      </c>
      <c r="AF38" s="25">
        <v>4625549.3899999997</v>
      </c>
      <c r="AG38" s="25">
        <v>0</v>
      </c>
      <c r="AH38" s="25">
        <v>4162994.4499999997</v>
      </c>
      <c r="AI38" s="14">
        <v>0.86012282024793385</v>
      </c>
      <c r="AJ38" s="25">
        <v>0</v>
      </c>
      <c r="AK38" s="14" t="s">
        <v>161</v>
      </c>
      <c r="AL38" s="25">
        <v>4162994.4499999997</v>
      </c>
      <c r="AM38" s="14">
        <v>0.86012282024793385</v>
      </c>
      <c r="AN38" s="25">
        <v>4162994.4499999997</v>
      </c>
      <c r="AO38" s="25">
        <v>0</v>
      </c>
      <c r="AP38" s="25">
        <v>411725.73109591694</v>
      </c>
      <c r="AQ38" s="41">
        <v>2356930.4353827811</v>
      </c>
      <c r="AR38" s="41">
        <v>4839999.9999999991</v>
      </c>
      <c r="AS38" s="41">
        <v>4839999.9999999991</v>
      </c>
      <c r="AT38" s="17"/>
    </row>
    <row r="39" spans="1:46" ht="31.5" x14ac:dyDescent="0.25">
      <c r="A39" s="31" t="s">
        <v>116</v>
      </c>
      <c r="B39" s="9" t="s">
        <v>146</v>
      </c>
      <c r="C39" s="8" t="s">
        <v>7</v>
      </c>
      <c r="D39" s="9" t="s">
        <v>74</v>
      </c>
      <c r="E39" s="17" t="s">
        <v>14</v>
      </c>
      <c r="F39" s="8" t="s">
        <v>14</v>
      </c>
      <c r="G39" s="25">
        <v>30835000</v>
      </c>
      <c r="H39" s="25">
        <v>0</v>
      </c>
      <c r="I39" s="25">
        <v>30835000</v>
      </c>
      <c r="J39" s="25">
        <v>30835000</v>
      </c>
      <c r="K39" s="14">
        <v>1</v>
      </c>
      <c r="L39" s="25">
        <v>0</v>
      </c>
      <c r="M39" s="14" t="s">
        <v>161</v>
      </c>
      <c r="N39" s="25">
        <v>30835000</v>
      </c>
      <c r="O39" s="14">
        <v>1</v>
      </c>
      <c r="P39" s="25">
        <v>30835000</v>
      </c>
      <c r="Q39" s="25">
        <v>0</v>
      </c>
      <c r="R39" s="25">
        <v>32520188.620000001</v>
      </c>
      <c r="S39" s="14">
        <v>1.0546518119020594</v>
      </c>
      <c r="T39" s="25">
        <v>0</v>
      </c>
      <c r="U39" s="14" t="s">
        <v>161</v>
      </c>
      <c r="V39" s="25">
        <v>32520188.620000001</v>
      </c>
      <c r="W39" s="14">
        <v>1.0546518119020594</v>
      </c>
      <c r="X39" s="25">
        <v>32589622.640000001</v>
      </c>
      <c r="Y39" s="25">
        <v>-69434.019999999553</v>
      </c>
      <c r="Z39" s="25">
        <v>32520188.620000001</v>
      </c>
      <c r="AA39" s="14">
        <v>1.0546518119020594</v>
      </c>
      <c r="AB39" s="25">
        <v>0</v>
      </c>
      <c r="AC39" s="14" t="s">
        <v>161</v>
      </c>
      <c r="AD39" s="25">
        <v>32520188.620000001</v>
      </c>
      <c r="AE39" s="14">
        <v>1.0546518119020594</v>
      </c>
      <c r="AF39" s="25">
        <v>32589622.640000001</v>
      </c>
      <c r="AG39" s="25">
        <v>-69434.019999999553</v>
      </c>
      <c r="AH39" s="25">
        <v>26882806.200000003</v>
      </c>
      <c r="AI39" s="14">
        <v>0.87182766985568361</v>
      </c>
      <c r="AJ39" s="25">
        <v>0</v>
      </c>
      <c r="AK39" s="14" t="s">
        <v>161</v>
      </c>
      <c r="AL39" s="25">
        <v>26882806.200000003</v>
      </c>
      <c r="AM39" s="14">
        <v>0.87182766985568361</v>
      </c>
      <c r="AN39" s="25">
        <v>26882806.200000003</v>
      </c>
      <c r="AO39" s="25">
        <v>0</v>
      </c>
      <c r="AP39" s="25">
        <v>2623050.1897402066</v>
      </c>
      <c r="AQ39" s="41">
        <v>15015692.143600836</v>
      </c>
      <c r="AR39" s="41">
        <v>30835000</v>
      </c>
      <c r="AS39" s="41">
        <v>30835000</v>
      </c>
      <c r="AT39" s="17"/>
    </row>
    <row r="40" spans="1:46" ht="31.5" x14ac:dyDescent="0.25">
      <c r="A40" s="8" t="s">
        <v>155</v>
      </c>
      <c r="B40" s="9" t="s">
        <v>151</v>
      </c>
      <c r="C40" s="8" t="s">
        <v>7</v>
      </c>
      <c r="D40" s="9" t="s">
        <v>74</v>
      </c>
      <c r="E40" s="17" t="s">
        <v>14</v>
      </c>
      <c r="F40" s="8" t="s">
        <v>14</v>
      </c>
      <c r="G40" s="25">
        <v>23800000</v>
      </c>
      <c r="H40" s="25">
        <v>0</v>
      </c>
      <c r="I40" s="25">
        <v>23800000</v>
      </c>
      <c r="J40" s="25">
        <v>23800000</v>
      </c>
      <c r="K40" s="14">
        <v>1</v>
      </c>
      <c r="L40" s="25">
        <v>0</v>
      </c>
      <c r="M40" s="14" t="s">
        <v>161</v>
      </c>
      <c r="N40" s="25">
        <v>23800000</v>
      </c>
      <c r="O40" s="14">
        <v>1</v>
      </c>
      <c r="P40" s="25">
        <v>23800000</v>
      </c>
      <c r="Q40" s="25">
        <v>0</v>
      </c>
      <c r="R40" s="25">
        <v>23800000</v>
      </c>
      <c r="S40" s="14">
        <v>1</v>
      </c>
      <c r="T40" s="25">
        <v>0</v>
      </c>
      <c r="U40" s="14" t="s">
        <v>161</v>
      </c>
      <c r="V40" s="25">
        <v>23800000</v>
      </c>
      <c r="W40" s="14">
        <v>1</v>
      </c>
      <c r="X40" s="25">
        <v>23800000</v>
      </c>
      <c r="Y40" s="25">
        <v>0</v>
      </c>
      <c r="Z40" s="25">
        <v>23800000</v>
      </c>
      <c r="AA40" s="14">
        <v>1</v>
      </c>
      <c r="AB40" s="25">
        <v>0</v>
      </c>
      <c r="AC40" s="14" t="s">
        <v>161</v>
      </c>
      <c r="AD40" s="25">
        <v>23800000</v>
      </c>
      <c r="AE40" s="14">
        <v>1</v>
      </c>
      <c r="AF40" s="25">
        <v>23800000</v>
      </c>
      <c r="AG40" s="25">
        <v>0</v>
      </c>
      <c r="AH40" s="25">
        <v>21420000</v>
      </c>
      <c r="AI40" s="14">
        <v>0.9</v>
      </c>
      <c r="AJ40" s="25">
        <v>0</v>
      </c>
      <c r="AK40" s="14" t="s">
        <v>161</v>
      </c>
      <c r="AL40" s="25">
        <v>21420000</v>
      </c>
      <c r="AM40" s="14">
        <v>0.9</v>
      </c>
      <c r="AN40" s="25">
        <v>21420000</v>
      </c>
      <c r="AO40" s="25">
        <v>0</v>
      </c>
      <c r="AP40" s="25">
        <v>2024601.7355543023</v>
      </c>
      <c r="AQ40" s="41">
        <v>11589864.537626071</v>
      </c>
      <c r="AR40" s="41">
        <v>23800000.000000004</v>
      </c>
      <c r="AS40" s="41">
        <v>23800000.000000004</v>
      </c>
      <c r="AT40" s="17"/>
    </row>
    <row r="41" spans="1:46" ht="47.25" x14ac:dyDescent="0.25">
      <c r="A41" s="8" t="s">
        <v>156</v>
      </c>
      <c r="B41" s="9" t="s">
        <v>152</v>
      </c>
      <c r="C41" s="8" t="s">
        <v>7</v>
      </c>
      <c r="D41" s="9" t="s">
        <v>74</v>
      </c>
      <c r="E41" s="17" t="s">
        <v>14</v>
      </c>
      <c r="F41" s="8" t="s">
        <v>14</v>
      </c>
      <c r="G41" s="25">
        <v>1000000</v>
      </c>
      <c r="H41" s="25">
        <v>0</v>
      </c>
      <c r="I41" s="25">
        <v>1000000</v>
      </c>
      <c r="J41" s="25">
        <v>1000000</v>
      </c>
      <c r="K41" s="14">
        <v>1</v>
      </c>
      <c r="L41" s="25">
        <v>0</v>
      </c>
      <c r="M41" s="14" t="s">
        <v>161</v>
      </c>
      <c r="N41" s="25">
        <v>1000000</v>
      </c>
      <c r="O41" s="14">
        <v>1</v>
      </c>
      <c r="P41" s="25">
        <v>1000000</v>
      </c>
      <c r="Q41" s="25">
        <v>0</v>
      </c>
      <c r="R41" s="25">
        <v>952787.7</v>
      </c>
      <c r="S41" s="14">
        <v>0.9527876999999999</v>
      </c>
      <c r="T41" s="25">
        <v>0</v>
      </c>
      <c r="U41" s="14" t="s">
        <v>161</v>
      </c>
      <c r="V41" s="25">
        <v>952787.7</v>
      </c>
      <c r="W41" s="14">
        <v>0.9527876999999999</v>
      </c>
      <c r="X41" s="25">
        <v>1000000</v>
      </c>
      <c r="Y41" s="25">
        <v>-47212.300000000047</v>
      </c>
      <c r="Z41" s="25">
        <v>952787.7</v>
      </c>
      <c r="AA41" s="14">
        <v>0.9527876999999999</v>
      </c>
      <c r="AB41" s="25">
        <v>0</v>
      </c>
      <c r="AC41" s="14" t="s">
        <v>161</v>
      </c>
      <c r="AD41" s="25">
        <v>952787.7</v>
      </c>
      <c r="AE41" s="14">
        <v>0.9527876999999999</v>
      </c>
      <c r="AF41" s="25">
        <v>1000000</v>
      </c>
      <c r="AG41" s="25">
        <v>-47212.300000000047</v>
      </c>
      <c r="AH41" s="25">
        <v>768110.07000000007</v>
      </c>
      <c r="AI41" s="14">
        <v>0.76811007000000009</v>
      </c>
      <c r="AJ41" s="25">
        <v>0</v>
      </c>
      <c r="AK41" s="14" t="s">
        <v>161</v>
      </c>
      <c r="AL41" s="25">
        <v>768110.07000000007</v>
      </c>
      <c r="AM41" s="14">
        <v>0.76811007000000009</v>
      </c>
      <c r="AN41" s="25">
        <v>768110.07000000007</v>
      </c>
      <c r="AO41" s="25">
        <v>0</v>
      </c>
      <c r="AP41" s="25">
        <v>85067.299813205987</v>
      </c>
      <c r="AQ41" s="41">
        <v>486969.09821958281</v>
      </c>
      <c r="AR41" s="41">
        <v>1000000</v>
      </c>
      <c r="AS41" s="41">
        <v>1000000</v>
      </c>
      <c r="AT41" s="17"/>
    </row>
    <row r="42" spans="1:46" ht="41.25" customHeight="1" x14ac:dyDescent="0.25">
      <c r="A42" s="8" t="s">
        <v>108</v>
      </c>
      <c r="B42" s="9" t="s">
        <v>40</v>
      </c>
      <c r="C42" s="8" t="s">
        <v>5</v>
      </c>
      <c r="D42" s="9" t="s">
        <v>74</v>
      </c>
      <c r="E42" s="17" t="s">
        <v>4</v>
      </c>
      <c r="F42" s="8" t="s">
        <v>4</v>
      </c>
      <c r="G42" s="25">
        <v>0</v>
      </c>
      <c r="H42" s="25">
        <v>35000000</v>
      </c>
      <c r="I42" s="25">
        <v>35000000</v>
      </c>
      <c r="J42" s="25">
        <v>0</v>
      </c>
      <c r="K42" s="14" t="s">
        <v>161</v>
      </c>
      <c r="L42" s="25">
        <v>35000000</v>
      </c>
      <c r="M42" s="14">
        <v>1</v>
      </c>
      <c r="N42" s="25">
        <v>35000000</v>
      </c>
      <c r="O42" s="14">
        <v>1</v>
      </c>
      <c r="P42" s="25">
        <v>35000000</v>
      </c>
      <c r="Q42" s="25">
        <v>0</v>
      </c>
      <c r="R42" s="25">
        <v>0</v>
      </c>
      <c r="S42" s="14">
        <v>0</v>
      </c>
      <c r="T42" s="25">
        <v>34832547.049999997</v>
      </c>
      <c r="U42" s="14">
        <v>0.99521562999999991</v>
      </c>
      <c r="V42" s="25">
        <v>34832547.049999997</v>
      </c>
      <c r="W42" s="14">
        <v>0.99521562999999991</v>
      </c>
      <c r="X42" s="25">
        <v>34832547.049999997</v>
      </c>
      <c r="Y42" s="25">
        <v>0</v>
      </c>
      <c r="Z42" s="25">
        <v>0</v>
      </c>
      <c r="AA42" s="14">
        <v>0</v>
      </c>
      <c r="AB42" s="25">
        <v>34832547.049999997</v>
      </c>
      <c r="AC42" s="14">
        <v>0.99521562999999991</v>
      </c>
      <c r="AD42" s="25">
        <v>34832547.049999997</v>
      </c>
      <c r="AE42" s="14">
        <v>0.99521562999999991</v>
      </c>
      <c r="AF42" s="25">
        <v>34832547.049999997</v>
      </c>
      <c r="AG42" s="25">
        <v>0</v>
      </c>
      <c r="AH42" s="25">
        <v>0</v>
      </c>
      <c r="AI42" s="14" t="s">
        <v>161</v>
      </c>
      <c r="AJ42" s="25">
        <v>30019542.939882569</v>
      </c>
      <c r="AK42" s="14">
        <v>0.85770122685378769</v>
      </c>
      <c r="AL42" s="25">
        <v>30019542.939882569</v>
      </c>
      <c r="AM42" s="14">
        <v>0.85770122685378769</v>
      </c>
      <c r="AN42" s="25">
        <v>30019542.939882569</v>
      </c>
      <c r="AO42" s="25">
        <v>0</v>
      </c>
      <c r="AP42" s="25">
        <v>7350639.1227447707</v>
      </c>
      <c r="AQ42" s="41">
        <v>23578610.02892407</v>
      </c>
      <c r="AR42" s="41">
        <v>34249381.274198867</v>
      </c>
      <c r="AS42" s="41">
        <v>35000000</v>
      </c>
      <c r="AT42" s="17" t="s">
        <v>35</v>
      </c>
    </row>
    <row r="43" spans="1:46" ht="15" customHeight="1" x14ac:dyDescent="0.25">
      <c r="A43" s="68" t="s">
        <v>71</v>
      </c>
      <c r="B43" s="69"/>
      <c r="C43" s="69"/>
      <c r="D43" s="69"/>
      <c r="E43" s="69"/>
      <c r="F43" s="70"/>
      <c r="G43" s="24">
        <v>72023651</v>
      </c>
      <c r="H43" s="24">
        <v>64040000</v>
      </c>
      <c r="I43" s="24">
        <v>136063651</v>
      </c>
      <c r="J43" s="24">
        <v>72023651</v>
      </c>
      <c r="K43" s="20">
        <v>1</v>
      </c>
      <c r="L43" s="24">
        <v>64033400</v>
      </c>
      <c r="M43" s="20">
        <v>0.99989693941286695</v>
      </c>
      <c r="N43" s="24">
        <v>136057051</v>
      </c>
      <c r="O43" s="20">
        <v>0.99995149329044541</v>
      </c>
      <c r="P43" s="24">
        <v>136057051</v>
      </c>
      <c r="Q43" s="24">
        <v>0</v>
      </c>
      <c r="R43" s="24">
        <v>68937355.719999999</v>
      </c>
      <c r="S43" s="20">
        <v>0.95714886378087105</v>
      </c>
      <c r="T43" s="24">
        <v>54919072.659999996</v>
      </c>
      <c r="U43" s="20">
        <v>0.85757452623360397</v>
      </c>
      <c r="V43" s="24">
        <v>123856428.38</v>
      </c>
      <c r="W43" s="20">
        <v>0.91028299968225901</v>
      </c>
      <c r="X43" s="24">
        <v>123915304.42000002</v>
      </c>
      <c r="Y43" s="24">
        <v>-58876.040000000969</v>
      </c>
      <c r="Z43" s="24">
        <v>68937355.719999999</v>
      </c>
      <c r="AA43" s="20">
        <v>0.95714886378087105</v>
      </c>
      <c r="AB43" s="24">
        <v>54919072.659999996</v>
      </c>
      <c r="AC43" s="21">
        <v>0.85757452623360397</v>
      </c>
      <c r="AD43" s="24">
        <v>123856428.38</v>
      </c>
      <c r="AE43" s="21">
        <v>0.91028299968225901</v>
      </c>
      <c r="AF43" s="24">
        <v>123915304.42000002</v>
      </c>
      <c r="AG43" s="24">
        <v>-58876.040000000969</v>
      </c>
      <c r="AH43" s="24">
        <v>60998244.514163606</v>
      </c>
      <c r="AI43" s="21">
        <v>0.84691963913581114</v>
      </c>
      <c r="AJ43" s="24">
        <v>41495540.645430736</v>
      </c>
      <c r="AK43" s="19">
        <v>3.6369822794040689</v>
      </c>
      <c r="AL43" s="24">
        <v>102493785.15959434</v>
      </c>
      <c r="AM43" s="21">
        <v>0.75327822240779307</v>
      </c>
      <c r="AN43" s="24">
        <v>101716716.26179747</v>
      </c>
      <c r="AO43" s="24">
        <v>777068.89779688418</v>
      </c>
      <c r="AP43" s="24">
        <v>22380207.805093721</v>
      </c>
      <c r="AQ43" s="24">
        <v>48505629.504670732</v>
      </c>
      <c r="AR43" s="24">
        <v>86624800.319957733</v>
      </c>
      <c r="AS43" s="24">
        <v>129930398.80339992</v>
      </c>
      <c r="AT43" s="23"/>
    </row>
    <row r="44" spans="1:46" ht="50.25" customHeight="1" x14ac:dyDescent="0.25">
      <c r="A44" s="8" t="s">
        <v>93</v>
      </c>
      <c r="B44" s="9" t="s">
        <v>2</v>
      </c>
      <c r="C44" s="8" t="s">
        <v>3</v>
      </c>
      <c r="D44" s="9" t="s">
        <v>71</v>
      </c>
      <c r="E44" s="17" t="s">
        <v>4</v>
      </c>
      <c r="F44" s="8" t="s">
        <v>4</v>
      </c>
      <c r="G44" s="25">
        <v>2550000</v>
      </c>
      <c r="H44" s="25">
        <v>480000</v>
      </c>
      <c r="I44" s="25">
        <v>3030000</v>
      </c>
      <c r="J44" s="25">
        <v>2550000</v>
      </c>
      <c r="K44" s="14">
        <v>1</v>
      </c>
      <c r="L44" s="25">
        <v>473400</v>
      </c>
      <c r="M44" s="14">
        <v>0.98624999999999996</v>
      </c>
      <c r="N44" s="25">
        <v>3023400</v>
      </c>
      <c r="O44" s="14">
        <v>0.99782178217821782</v>
      </c>
      <c r="P44" s="25">
        <v>3023400</v>
      </c>
      <c r="Q44" s="25">
        <v>0</v>
      </c>
      <c r="R44" s="25">
        <v>2124999.9899999998</v>
      </c>
      <c r="S44" s="14">
        <v>0.70132012871287119</v>
      </c>
      <c r="T44" s="25">
        <v>473400</v>
      </c>
      <c r="U44" s="14">
        <v>0.98624999999999996</v>
      </c>
      <c r="V44" s="25">
        <v>2598399.9899999998</v>
      </c>
      <c r="W44" s="14">
        <v>0.85755775247524746</v>
      </c>
      <c r="X44" s="25">
        <v>2598399.9899999998</v>
      </c>
      <c r="Y44" s="25">
        <v>0</v>
      </c>
      <c r="Z44" s="25">
        <v>2124999.9899999998</v>
      </c>
      <c r="AA44" s="14">
        <v>0.70132012871287119</v>
      </c>
      <c r="AB44" s="25">
        <v>473400</v>
      </c>
      <c r="AC44" s="14">
        <v>0.98624999999999996</v>
      </c>
      <c r="AD44" s="25">
        <v>2598399.9899999998</v>
      </c>
      <c r="AE44" s="14">
        <v>0.85755775247524746</v>
      </c>
      <c r="AF44" s="25">
        <v>2598399.9899999998</v>
      </c>
      <c r="AG44" s="25">
        <v>0</v>
      </c>
      <c r="AH44" s="25">
        <v>2124999.9899999998</v>
      </c>
      <c r="AI44" s="14">
        <v>0.83333332941176463</v>
      </c>
      <c r="AJ44" s="25">
        <v>473400</v>
      </c>
      <c r="AK44" s="14">
        <v>0.98624999999999996</v>
      </c>
      <c r="AL44" s="25">
        <v>2598399.9899999998</v>
      </c>
      <c r="AM44" s="14">
        <v>0.85755775247524746</v>
      </c>
      <c r="AN44" s="25">
        <v>2598399.9899999998</v>
      </c>
      <c r="AO44" s="25">
        <v>0</v>
      </c>
      <c r="AP44" s="25">
        <v>390781.02026482171</v>
      </c>
      <c r="AQ44" s="41">
        <v>837522.11441485933</v>
      </c>
      <c r="AR44" s="41">
        <v>3030000</v>
      </c>
      <c r="AS44" s="41">
        <v>3030000</v>
      </c>
      <c r="AT44" s="17" t="s">
        <v>35</v>
      </c>
    </row>
    <row r="45" spans="1:46" ht="31.5" x14ac:dyDescent="0.25">
      <c r="A45" s="8" t="s">
        <v>52</v>
      </c>
      <c r="B45" s="9" t="s">
        <v>10</v>
      </c>
      <c r="C45" s="8" t="s">
        <v>5</v>
      </c>
      <c r="D45" s="9" t="s">
        <v>71</v>
      </c>
      <c r="E45" s="17" t="s">
        <v>4</v>
      </c>
      <c r="F45" s="8" t="s">
        <v>4</v>
      </c>
      <c r="G45" s="25">
        <v>17802933</v>
      </c>
      <c r="H45" s="25">
        <v>0</v>
      </c>
      <c r="I45" s="25">
        <v>17802933</v>
      </c>
      <c r="J45" s="25">
        <v>17802933</v>
      </c>
      <c r="K45" s="14">
        <v>1</v>
      </c>
      <c r="L45" s="25">
        <v>0</v>
      </c>
      <c r="M45" s="14" t="s">
        <v>161</v>
      </c>
      <c r="N45" s="25">
        <v>17802933</v>
      </c>
      <c r="O45" s="14">
        <v>1</v>
      </c>
      <c r="P45" s="25">
        <v>17802933</v>
      </c>
      <c r="Q45" s="25">
        <v>0</v>
      </c>
      <c r="R45" s="25">
        <v>17802933</v>
      </c>
      <c r="S45" s="14">
        <v>1</v>
      </c>
      <c r="T45" s="25">
        <v>0</v>
      </c>
      <c r="U45" s="14" t="s">
        <v>161</v>
      </c>
      <c r="V45" s="25">
        <v>17802933</v>
      </c>
      <c r="W45" s="14">
        <v>1</v>
      </c>
      <c r="X45" s="25">
        <v>17802933</v>
      </c>
      <c r="Y45" s="25">
        <v>0</v>
      </c>
      <c r="Z45" s="25">
        <v>17802933</v>
      </c>
      <c r="AA45" s="14">
        <v>1</v>
      </c>
      <c r="AB45" s="25">
        <v>0</v>
      </c>
      <c r="AC45" s="14" t="s">
        <v>161</v>
      </c>
      <c r="AD45" s="25">
        <v>17802933</v>
      </c>
      <c r="AE45" s="14">
        <v>1</v>
      </c>
      <c r="AF45" s="25">
        <v>17802933</v>
      </c>
      <c r="AG45" s="25">
        <v>0</v>
      </c>
      <c r="AH45" s="25">
        <v>14049198.848997692</v>
      </c>
      <c r="AI45" s="14">
        <v>0.78915080166833695</v>
      </c>
      <c r="AJ45" s="25">
        <v>0</v>
      </c>
      <c r="AK45" s="14" t="s">
        <v>161</v>
      </c>
      <c r="AL45" s="25">
        <v>14049198.848997692</v>
      </c>
      <c r="AM45" s="14">
        <v>0.78915080166833695</v>
      </c>
      <c r="AN45" s="25">
        <v>13536564.04583538</v>
      </c>
      <c r="AO45" s="25">
        <v>512634.80316231214</v>
      </c>
      <c r="AP45" s="25">
        <v>2902585.8680430185</v>
      </c>
      <c r="AQ45" s="41">
        <v>6579694.3749650801</v>
      </c>
      <c r="AR45" s="41">
        <v>12385908.152252221</v>
      </c>
      <c r="AS45" s="41">
        <v>17802933</v>
      </c>
      <c r="AT45" s="17" t="s">
        <v>35</v>
      </c>
    </row>
    <row r="46" spans="1:46" ht="31.5" x14ac:dyDescent="0.25">
      <c r="A46" s="31" t="s">
        <v>95</v>
      </c>
      <c r="B46" s="9" t="s">
        <v>11</v>
      </c>
      <c r="C46" s="8" t="s">
        <v>9</v>
      </c>
      <c r="D46" s="9" t="s">
        <v>71</v>
      </c>
      <c r="E46" s="17" t="s">
        <v>4</v>
      </c>
      <c r="F46" s="8" t="s">
        <v>4</v>
      </c>
      <c r="G46" s="25">
        <v>5120820</v>
      </c>
      <c r="H46" s="25">
        <v>0</v>
      </c>
      <c r="I46" s="25">
        <v>5120820</v>
      </c>
      <c r="J46" s="25">
        <v>5120820</v>
      </c>
      <c r="K46" s="14">
        <v>1</v>
      </c>
      <c r="L46" s="25">
        <v>0</v>
      </c>
      <c r="M46" s="14" t="s">
        <v>161</v>
      </c>
      <c r="N46" s="25">
        <v>5120820</v>
      </c>
      <c r="O46" s="14">
        <v>1</v>
      </c>
      <c r="P46" s="25">
        <v>5120820</v>
      </c>
      <c r="Q46" s="25">
        <v>0</v>
      </c>
      <c r="R46" s="25">
        <v>2459524.73</v>
      </c>
      <c r="S46" s="14">
        <v>0.48029900094125549</v>
      </c>
      <c r="T46" s="25">
        <v>0</v>
      </c>
      <c r="U46" s="14" t="s">
        <v>161</v>
      </c>
      <c r="V46" s="25">
        <v>2459524.73</v>
      </c>
      <c r="W46" s="14">
        <v>0.48029900094125549</v>
      </c>
      <c r="X46" s="25">
        <v>2459524.73</v>
      </c>
      <c r="Y46" s="25">
        <v>0</v>
      </c>
      <c r="Z46" s="25">
        <v>2459524.73</v>
      </c>
      <c r="AA46" s="14">
        <v>0.48029900094125549</v>
      </c>
      <c r="AB46" s="25">
        <v>0</v>
      </c>
      <c r="AC46" s="14" t="s">
        <v>161</v>
      </c>
      <c r="AD46" s="25">
        <v>2459524.73</v>
      </c>
      <c r="AE46" s="14">
        <v>0.48029900094125549</v>
      </c>
      <c r="AF46" s="25">
        <v>2459524.73</v>
      </c>
      <c r="AG46" s="25">
        <v>0</v>
      </c>
      <c r="AH46" s="25">
        <v>2040444.0799999998</v>
      </c>
      <c r="AI46" s="14">
        <v>0.3984604184486078</v>
      </c>
      <c r="AJ46" s="25">
        <v>0</v>
      </c>
      <c r="AK46" s="14" t="s">
        <v>161</v>
      </c>
      <c r="AL46" s="25">
        <v>2040444.0799999998</v>
      </c>
      <c r="AM46" s="14">
        <v>0.3984604184486078</v>
      </c>
      <c r="AN46" s="25">
        <v>2040444.0799999998</v>
      </c>
      <c r="AO46" s="25">
        <v>0</v>
      </c>
      <c r="AP46" s="25">
        <v>2184927.2000000002</v>
      </c>
      <c r="AQ46" s="41">
        <v>2912304.2</v>
      </c>
      <c r="AR46" s="41">
        <v>5120820</v>
      </c>
      <c r="AS46" s="41">
        <v>5120820</v>
      </c>
      <c r="AT46" s="17" t="s">
        <v>35</v>
      </c>
    </row>
    <row r="47" spans="1:46" ht="31.5" x14ac:dyDescent="0.25">
      <c r="A47" s="36" t="s">
        <v>57</v>
      </c>
      <c r="B47" s="9" t="s">
        <v>26</v>
      </c>
      <c r="C47" s="8" t="s">
        <v>19</v>
      </c>
      <c r="D47" s="9" t="s">
        <v>71</v>
      </c>
      <c r="E47" s="17" t="s">
        <v>20</v>
      </c>
      <c r="F47" s="8" t="s">
        <v>20</v>
      </c>
      <c r="G47" s="25">
        <v>5254478</v>
      </c>
      <c r="H47" s="25">
        <v>0</v>
      </c>
      <c r="I47" s="25">
        <v>5254478</v>
      </c>
      <c r="J47" s="25">
        <v>5254478</v>
      </c>
      <c r="K47" s="14">
        <v>1</v>
      </c>
      <c r="L47" s="25">
        <v>0</v>
      </c>
      <c r="M47" s="14" t="s">
        <v>161</v>
      </c>
      <c r="N47" s="25">
        <v>5254478</v>
      </c>
      <c r="O47" s="14">
        <v>1</v>
      </c>
      <c r="P47" s="25">
        <v>5254478</v>
      </c>
      <c r="Q47" s="25">
        <v>0</v>
      </c>
      <c r="R47" s="25">
        <v>5254478</v>
      </c>
      <c r="S47" s="14">
        <v>1</v>
      </c>
      <c r="T47" s="25">
        <v>0</v>
      </c>
      <c r="U47" s="14" t="s">
        <v>161</v>
      </c>
      <c r="V47" s="25">
        <v>5254478</v>
      </c>
      <c r="W47" s="14">
        <v>1</v>
      </c>
      <c r="X47" s="25">
        <v>5254478</v>
      </c>
      <c r="Y47" s="25">
        <v>0</v>
      </c>
      <c r="Z47" s="25">
        <v>5254478</v>
      </c>
      <c r="AA47" s="14">
        <v>1</v>
      </c>
      <c r="AB47" s="25">
        <v>0</v>
      </c>
      <c r="AC47" s="14" t="s">
        <v>161</v>
      </c>
      <c r="AD47" s="25">
        <v>5254478</v>
      </c>
      <c r="AE47" s="14">
        <v>1</v>
      </c>
      <c r="AF47" s="25">
        <v>5254478</v>
      </c>
      <c r="AG47" s="25">
        <v>0</v>
      </c>
      <c r="AH47" s="25">
        <v>4114415.1210874422</v>
      </c>
      <c r="AI47" s="14">
        <v>0.78303023080264911</v>
      </c>
      <c r="AJ47" s="25">
        <v>0</v>
      </c>
      <c r="AK47" s="14" t="s">
        <v>161</v>
      </c>
      <c r="AL47" s="25">
        <v>4114415.1210874422</v>
      </c>
      <c r="AM47" s="14">
        <v>0.78303023080264911</v>
      </c>
      <c r="AN47" s="25">
        <v>4114415.1210874422</v>
      </c>
      <c r="AO47" s="25">
        <v>0</v>
      </c>
      <c r="AP47" s="25">
        <v>1119834.0693611871</v>
      </c>
      <c r="AQ47" s="41">
        <v>1718082.5010293839</v>
      </c>
      <c r="AR47" s="41">
        <v>2934112.8033999167</v>
      </c>
      <c r="AS47" s="41">
        <v>4335477.8033999167</v>
      </c>
      <c r="AT47" s="17" t="s">
        <v>35</v>
      </c>
    </row>
    <row r="48" spans="1:46" ht="47.25" x14ac:dyDescent="0.25">
      <c r="A48" s="8" t="s">
        <v>58</v>
      </c>
      <c r="B48" s="9" t="s">
        <v>27</v>
      </c>
      <c r="C48" s="8" t="s">
        <v>19</v>
      </c>
      <c r="D48" s="9" t="s">
        <v>71</v>
      </c>
      <c r="E48" s="17" t="s">
        <v>20</v>
      </c>
      <c r="F48" s="8" t="s">
        <v>20</v>
      </c>
      <c r="G48" s="25">
        <v>1198343</v>
      </c>
      <c r="H48" s="25">
        <v>0</v>
      </c>
      <c r="I48" s="25">
        <v>1198343</v>
      </c>
      <c r="J48" s="25">
        <v>1198343</v>
      </c>
      <c r="K48" s="14">
        <v>1</v>
      </c>
      <c r="L48" s="25">
        <v>0</v>
      </c>
      <c r="M48" s="14" t="s">
        <v>161</v>
      </c>
      <c r="N48" s="25">
        <v>1198343</v>
      </c>
      <c r="O48" s="14">
        <v>1</v>
      </c>
      <c r="P48" s="25">
        <v>1198343</v>
      </c>
      <c r="Q48" s="25">
        <v>0</v>
      </c>
      <c r="R48" s="25">
        <v>1198343</v>
      </c>
      <c r="S48" s="14">
        <v>1</v>
      </c>
      <c r="T48" s="25">
        <v>0</v>
      </c>
      <c r="U48" s="14" t="s">
        <v>161</v>
      </c>
      <c r="V48" s="25">
        <v>1198343</v>
      </c>
      <c r="W48" s="14">
        <v>1</v>
      </c>
      <c r="X48" s="25">
        <v>1198343</v>
      </c>
      <c r="Y48" s="25">
        <v>0</v>
      </c>
      <c r="Z48" s="25">
        <v>1198343</v>
      </c>
      <c r="AA48" s="14">
        <v>1</v>
      </c>
      <c r="AB48" s="25">
        <v>0</v>
      </c>
      <c r="AC48" s="14" t="s">
        <v>161</v>
      </c>
      <c r="AD48" s="25">
        <v>1198343</v>
      </c>
      <c r="AE48" s="14">
        <v>1</v>
      </c>
      <c r="AF48" s="25">
        <v>1198343</v>
      </c>
      <c r="AG48" s="25">
        <v>0</v>
      </c>
      <c r="AH48" s="25">
        <v>1122927.729731044</v>
      </c>
      <c r="AI48" s="14">
        <v>0.93706704151569631</v>
      </c>
      <c r="AJ48" s="25">
        <v>0</v>
      </c>
      <c r="AK48" s="14" t="s">
        <v>161</v>
      </c>
      <c r="AL48" s="25">
        <v>1122927.729731044</v>
      </c>
      <c r="AM48" s="14">
        <v>0.93706704151569631</v>
      </c>
      <c r="AN48" s="25">
        <v>1044293.345096472</v>
      </c>
      <c r="AO48" s="25">
        <v>78634.384634572081</v>
      </c>
      <c r="AP48" s="25">
        <v>345917.20897351159</v>
      </c>
      <c r="AQ48" s="41">
        <v>846715.44109220128</v>
      </c>
      <c r="AR48" s="41">
        <v>1032188.5586868753</v>
      </c>
      <c r="AS48" s="41">
        <v>1081168</v>
      </c>
      <c r="AT48" s="17" t="s">
        <v>35</v>
      </c>
    </row>
    <row r="49" spans="1:46" ht="31.5" x14ac:dyDescent="0.25">
      <c r="A49" s="8" t="s">
        <v>118</v>
      </c>
      <c r="B49" s="9" t="s">
        <v>119</v>
      </c>
      <c r="C49" s="8" t="s">
        <v>19</v>
      </c>
      <c r="D49" s="9" t="s">
        <v>71</v>
      </c>
      <c r="E49" s="17" t="s">
        <v>20</v>
      </c>
      <c r="F49" s="8" t="s">
        <v>20</v>
      </c>
      <c r="G49" s="25">
        <v>5069027</v>
      </c>
      <c r="H49" s="25">
        <v>0</v>
      </c>
      <c r="I49" s="25">
        <v>5069027</v>
      </c>
      <c r="J49" s="25">
        <v>5069027</v>
      </c>
      <c r="K49" s="14">
        <v>1</v>
      </c>
      <c r="L49" s="25">
        <v>0</v>
      </c>
      <c r="M49" s="14" t="s">
        <v>161</v>
      </c>
      <c r="N49" s="25">
        <v>5069027</v>
      </c>
      <c r="O49" s="14">
        <v>1</v>
      </c>
      <c r="P49" s="25">
        <v>5069027</v>
      </c>
      <c r="Q49" s="25">
        <v>0</v>
      </c>
      <c r="R49" s="25">
        <v>5069027</v>
      </c>
      <c r="S49" s="14">
        <v>1</v>
      </c>
      <c r="T49" s="25">
        <v>0</v>
      </c>
      <c r="U49" s="14" t="s">
        <v>161</v>
      </c>
      <c r="V49" s="25">
        <v>5069027</v>
      </c>
      <c r="W49" s="14">
        <v>1</v>
      </c>
      <c r="X49" s="25">
        <v>5069027</v>
      </c>
      <c r="Y49" s="25">
        <v>0</v>
      </c>
      <c r="Z49" s="25">
        <v>5069027</v>
      </c>
      <c r="AA49" s="14">
        <v>1</v>
      </c>
      <c r="AB49" s="25">
        <v>0</v>
      </c>
      <c r="AC49" s="14" t="s">
        <v>161</v>
      </c>
      <c r="AD49" s="25">
        <v>5069027</v>
      </c>
      <c r="AE49" s="14">
        <v>1</v>
      </c>
      <c r="AF49" s="25">
        <v>5069027</v>
      </c>
      <c r="AG49" s="25">
        <v>0</v>
      </c>
      <c r="AH49" s="25">
        <v>2526708.7443474289</v>
      </c>
      <c r="AI49" s="14">
        <v>0.4984603049751814</v>
      </c>
      <c r="AJ49" s="25">
        <v>0</v>
      </c>
      <c r="AK49" s="14" t="s">
        <v>161</v>
      </c>
      <c r="AL49" s="25">
        <v>2526708.7443474289</v>
      </c>
      <c r="AM49" s="14">
        <v>0.4984603049751814</v>
      </c>
      <c r="AN49" s="25">
        <v>2526708.7443474289</v>
      </c>
      <c r="AO49" s="25">
        <v>0</v>
      </c>
      <c r="AP49" s="25">
        <v>0</v>
      </c>
      <c r="AQ49" s="41">
        <v>0</v>
      </c>
      <c r="AR49" s="41">
        <v>0</v>
      </c>
      <c r="AS49" s="41">
        <v>0</v>
      </c>
      <c r="AT49" s="17" t="s">
        <v>35</v>
      </c>
    </row>
    <row r="50" spans="1:46" ht="54.75" customHeight="1" x14ac:dyDescent="0.25">
      <c r="A50" s="8" t="s">
        <v>121</v>
      </c>
      <c r="B50" s="9" t="s">
        <v>122</v>
      </c>
      <c r="C50" s="8" t="s">
        <v>19</v>
      </c>
      <c r="D50" s="9" t="s">
        <v>71</v>
      </c>
      <c r="E50" s="17" t="s">
        <v>20</v>
      </c>
      <c r="F50" s="8" t="s">
        <v>20</v>
      </c>
      <c r="G50" s="25">
        <v>28050</v>
      </c>
      <c r="H50" s="25">
        <v>0</v>
      </c>
      <c r="I50" s="25">
        <v>28050</v>
      </c>
      <c r="J50" s="25">
        <v>28050</v>
      </c>
      <c r="K50" s="14">
        <v>1</v>
      </c>
      <c r="L50" s="25">
        <v>0</v>
      </c>
      <c r="M50" s="14" t="s">
        <v>161</v>
      </c>
      <c r="N50" s="25">
        <v>28050</v>
      </c>
      <c r="O50" s="14">
        <v>1</v>
      </c>
      <c r="P50" s="25">
        <v>28050</v>
      </c>
      <c r="Q50" s="25">
        <v>0</v>
      </c>
      <c r="R50" s="25">
        <v>28050</v>
      </c>
      <c r="S50" s="14">
        <v>1</v>
      </c>
      <c r="T50" s="25">
        <v>0</v>
      </c>
      <c r="U50" s="14" t="s">
        <v>161</v>
      </c>
      <c r="V50" s="25">
        <v>28050</v>
      </c>
      <c r="W50" s="14">
        <v>1</v>
      </c>
      <c r="X50" s="25">
        <v>28050</v>
      </c>
      <c r="Y50" s="25">
        <v>0</v>
      </c>
      <c r="Z50" s="25">
        <v>28050</v>
      </c>
      <c r="AA50" s="14">
        <v>1</v>
      </c>
      <c r="AB50" s="25">
        <v>0</v>
      </c>
      <c r="AC50" s="14" t="s">
        <v>161</v>
      </c>
      <c r="AD50" s="25">
        <v>28050</v>
      </c>
      <c r="AE50" s="14">
        <v>1</v>
      </c>
      <c r="AF50" s="25">
        <v>28050</v>
      </c>
      <c r="AG50" s="25">
        <v>0</v>
      </c>
      <c r="AH50" s="25">
        <v>19550</v>
      </c>
      <c r="AI50" s="14">
        <v>0.69696969696969702</v>
      </c>
      <c r="AJ50" s="25">
        <v>0</v>
      </c>
      <c r="AK50" s="14" t="s">
        <v>161</v>
      </c>
      <c r="AL50" s="25">
        <v>19550</v>
      </c>
      <c r="AM50" s="14">
        <v>0.69696969696969702</v>
      </c>
      <c r="AN50" s="25">
        <v>19550</v>
      </c>
      <c r="AO50" s="25">
        <v>0</v>
      </c>
      <c r="AP50" s="25">
        <v>0</v>
      </c>
      <c r="AQ50" s="41">
        <v>0</v>
      </c>
      <c r="AR50" s="41">
        <v>0</v>
      </c>
      <c r="AS50" s="41">
        <v>0</v>
      </c>
      <c r="AT50" s="17" t="s">
        <v>35</v>
      </c>
    </row>
    <row r="51" spans="1:46" ht="31.5" x14ac:dyDescent="0.25">
      <c r="A51" s="8" t="s">
        <v>104</v>
      </c>
      <c r="B51" s="9" t="s">
        <v>37</v>
      </c>
      <c r="C51" s="8" t="s">
        <v>3</v>
      </c>
      <c r="D51" s="9" t="s">
        <v>71</v>
      </c>
      <c r="E51" s="17" t="s">
        <v>4</v>
      </c>
      <c r="F51" s="8" t="s">
        <v>4</v>
      </c>
      <c r="G51" s="25">
        <v>0</v>
      </c>
      <c r="H51" s="25">
        <v>11000000</v>
      </c>
      <c r="I51" s="25">
        <v>11000000</v>
      </c>
      <c r="J51" s="25">
        <v>0</v>
      </c>
      <c r="K51" s="14" t="s">
        <v>161</v>
      </c>
      <c r="L51" s="25">
        <v>11000000</v>
      </c>
      <c r="M51" s="14">
        <v>1</v>
      </c>
      <c r="N51" s="25">
        <v>11000000</v>
      </c>
      <c r="O51" s="14">
        <v>1</v>
      </c>
      <c r="P51" s="25">
        <v>11000000</v>
      </c>
      <c r="Q51" s="25">
        <v>0</v>
      </c>
      <c r="R51" s="25">
        <v>0</v>
      </c>
      <c r="S51" s="14">
        <v>0</v>
      </c>
      <c r="T51" s="25">
        <v>8125104.5499999989</v>
      </c>
      <c r="U51" s="14">
        <v>0.7386458681818181</v>
      </c>
      <c r="V51" s="25">
        <v>8125104.5499999989</v>
      </c>
      <c r="W51" s="14">
        <v>0.7386458681818181</v>
      </c>
      <c r="X51" s="25">
        <v>8183980.5899999999</v>
      </c>
      <c r="Y51" s="25">
        <v>-58876.040000000969</v>
      </c>
      <c r="Z51" s="25">
        <v>0</v>
      </c>
      <c r="AA51" s="14">
        <v>0</v>
      </c>
      <c r="AB51" s="25">
        <v>8125104.5499999989</v>
      </c>
      <c r="AC51" s="14">
        <v>0.7386458681818181</v>
      </c>
      <c r="AD51" s="25">
        <v>8125104.5499999989</v>
      </c>
      <c r="AE51" s="14">
        <v>0.7386458681818181</v>
      </c>
      <c r="AF51" s="25">
        <v>8183980.5899999999</v>
      </c>
      <c r="AG51" s="25">
        <v>-58876.040000000969</v>
      </c>
      <c r="AH51" s="25">
        <v>0</v>
      </c>
      <c r="AI51" s="14" t="s">
        <v>161</v>
      </c>
      <c r="AJ51" s="25">
        <v>7505462.7000000002</v>
      </c>
      <c r="AK51" s="14">
        <v>0.68231479090909097</v>
      </c>
      <c r="AL51" s="25">
        <v>7505462.7000000002</v>
      </c>
      <c r="AM51" s="14">
        <v>0.68231479090909097</v>
      </c>
      <c r="AN51" s="25">
        <v>7319662.9900000002</v>
      </c>
      <c r="AO51" s="25">
        <v>185799.70999999996</v>
      </c>
      <c r="AP51" s="25">
        <v>0</v>
      </c>
      <c r="AQ51" s="41">
        <v>0</v>
      </c>
      <c r="AR51" s="41">
        <v>2236834.2586092921</v>
      </c>
      <c r="AS51" s="41">
        <v>11000000</v>
      </c>
      <c r="AT51" s="17" t="s">
        <v>35</v>
      </c>
    </row>
    <row r="52" spans="1:46" ht="31.5" x14ac:dyDescent="0.25">
      <c r="A52" s="8" t="s">
        <v>105</v>
      </c>
      <c r="B52" s="9" t="s">
        <v>38</v>
      </c>
      <c r="C52" s="8" t="s">
        <v>5</v>
      </c>
      <c r="D52" s="9" t="s">
        <v>71</v>
      </c>
      <c r="E52" s="17" t="s">
        <v>4</v>
      </c>
      <c r="F52" s="8" t="s">
        <v>4</v>
      </c>
      <c r="G52" s="25">
        <v>0</v>
      </c>
      <c r="H52" s="25">
        <v>14700000</v>
      </c>
      <c r="I52" s="25">
        <v>14700000</v>
      </c>
      <c r="J52" s="25">
        <v>0</v>
      </c>
      <c r="K52" s="14" t="s">
        <v>161</v>
      </c>
      <c r="L52" s="25">
        <v>14700000</v>
      </c>
      <c r="M52" s="14">
        <v>1</v>
      </c>
      <c r="N52" s="25">
        <v>14700000</v>
      </c>
      <c r="O52" s="14">
        <v>1</v>
      </c>
      <c r="P52" s="25">
        <v>14700000</v>
      </c>
      <c r="Q52" s="25">
        <v>0</v>
      </c>
      <c r="R52" s="25">
        <v>0</v>
      </c>
      <c r="S52" s="14">
        <v>0</v>
      </c>
      <c r="T52" s="25">
        <v>9206978.6999999993</v>
      </c>
      <c r="U52" s="14">
        <v>0.62632508163265299</v>
      </c>
      <c r="V52" s="25">
        <v>9206978.6999999993</v>
      </c>
      <c r="W52" s="14">
        <v>0.62632508163265299</v>
      </c>
      <c r="X52" s="25">
        <v>9206978.6999999993</v>
      </c>
      <c r="Y52" s="25">
        <v>0</v>
      </c>
      <c r="Z52" s="25">
        <v>0</v>
      </c>
      <c r="AA52" s="14">
        <v>0</v>
      </c>
      <c r="AB52" s="25">
        <v>9206978.6999999993</v>
      </c>
      <c r="AC52" s="14">
        <v>0.62632508163265299</v>
      </c>
      <c r="AD52" s="25">
        <v>9206978.6999999993</v>
      </c>
      <c r="AE52" s="14">
        <v>0.62632508163265299</v>
      </c>
      <c r="AF52" s="25">
        <v>9206978.6999999993</v>
      </c>
      <c r="AG52" s="25">
        <v>0</v>
      </c>
      <c r="AH52" s="25">
        <v>0</v>
      </c>
      <c r="AI52" s="14" t="s">
        <v>161</v>
      </c>
      <c r="AJ52" s="25">
        <v>2473585.2194806635</v>
      </c>
      <c r="AK52" s="14">
        <v>0.16827110336603154</v>
      </c>
      <c r="AL52" s="25">
        <v>2473585.2194806635</v>
      </c>
      <c r="AM52" s="14">
        <v>0.16827110336603154</v>
      </c>
      <c r="AN52" s="25">
        <v>2473585.2194806635</v>
      </c>
      <c r="AO52" s="25">
        <v>0</v>
      </c>
      <c r="AP52" s="25">
        <v>0</v>
      </c>
      <c r="AQ52" s="41">
        <v>2033668.21</v>
      </c>
      <c r="AR52" s="41">
        <v>9764993.0500000007</v>
      </c>
      <c r="AS52" s="41">
        <v>14700000</v>
      </c>
      <c r="AT52" s="17" t="s">
        <v>35</v>
      </c>
    </row>
    <row r="53" spans="1:46" ht="31.5" x14ac:dyDescent="0.25">
      <c r="A53" s="8" t="s">
        <v>106</v>
      </c>
      <c r="B53" s="9" t="s">
        <v>39</v>
      </c>
      <c r="C53" s="8" t="s">
        <v>5</v>
      </c>
      <c r="D53" s="9" t="s">
        <v>71</v>
      </c>
      <c r="E53" s="17" t="s">
        <v>4</v>
      </c>
      <c r="F53" s="8" t="s">
        <v>4</v>
      </c>
      <c r="G53" s="25">
        <v>0</v>
      </c>
      <c r="H53" s="25">
        <v>5000000</v>
      </c>
      <c r="I53" s="25">
        <v>5000000</v>
      </c>
      <c r="J53" s="25">
        <v>0</v>
      </c>
      <c r="K53" s="14" t="s">
        <v>161</v>
      </c>
      <c r="L53" s="25">
        <v>5000000</v>
      </c>
      <c r="M53" s="14">
        <v>1</v>
      </c>
      <c r="N53" s="25">
        <v>5000000</v>
      </c>
      <c r="O53" s="14">
        <v>1</v>
      </c>
      <c r="P53" s="25">
        <v>5000000</v>
      </c>
      <c r="Q53" s="25">
        <v>0</v>
      </c>
      <c r="R53" s="25">
        <v>0</v>
      </c>
      <c r="S53" s="14">
        <v>0</v>
      </c>
      <c r="T53" s="25">
        <v>4999558.51</v>
      </c>
      <c r="U53" s="14">
        <v>0.9999117019999999</v>
      </c>
      <c r="V53" s="25">
        <v>4999558.51</v>
      </c>
      <c r="W53" s="14">
        <v>0.9999117019999999</v>
      </c>
      <c r="X53" s="25">
        <v>4999558.51</v>
      </c>
      <c r="Y53" s="25">
        <v>0</v>
      </c>
      <c r="Z53" s="25">
        <v>0</v>
      </c>
      <c r="AA53" s="14">
        <v>0</v>
      </c>
      <c r="AB53" s="25">
        <v>4999558.51</v>
      </c>
      <c r="AC53" s="14">
        <v>0.9999117019999999</v>
      </c>
      <c r="AD53" s="25">
        <v>4999558.51</v>
      </c>
      <c r="AE53" s="14">
        <v>0.9999117019999999</v>
      </c>
      <c r="AF53" s="25">
        <v>4999558.51</v>
      </c>
      <c r="AG53" s="25">
        <v>0</v>
      </c>
      <c r="AH53" s="25">
        <v>0</v>
      </c>
      <c r="AI53" s="14" t="s">
        <v>161</v>
      </c>
      <c r="AJ53" s="25">
        <v>430171.08595007547</v>
      </c>
      <c r="AK53" s="14">
        <v>8.6034217190015097E-2</v>
      </c>
      <c r="AL53" s="25">
        <v>430171.08595007547</v>
      </c>
      <c r="AM53" s="14">
        <v>8.6034217190015097E-2</v>
      </c>
      <c r="AN53" s="25">
        <v>430171.08595007547</v>
      </c>
      <c r="AO53" s="25">
        <v>0</v>
      </c>
      <c r="AP53" s="25">
        <v>76330.629599602005</v>
      </c>
      <c r="AQ53" s="41">
        <v>3337755.6691503371</v>
      </c>
      <c r="AR53" s="41">
        <v>5000000.0000000028</v>
      </c>
      <c r="AS53" s="41">
        <v>5000000.0000000028</v>
      </c>
      <c r="AT53" s="17" t="s">
        <v>35</v>
      </c>
    </row>
    <row r="54" spans="1:46" ht="31.5" x14ac:dyDescent="0.25">
      <c r="A54" s="31" t="s">
        <v>107</v>
      </c>
      <c r="B54" s="9" t="s">
        <v>49</v>
      </c>
      <c r="C54" s="8" t="s">
        <v>5</v>
      </c>
      <c r="D54" s="9" t="s">
        <v>71</v>
      </c>
      <c r="E54" s="17" t="s">
        <v>4</v>
      </c>
      <c r="F54" s="8" t="s">
        <v>4</v>
      </c>
      <c r="G54" s="25">
        <v>35000000</v>
      </c>
      <c r="H54" s="25">
        <v>25000000</v>
      </c>
      <c r="I54" s="25">
        <v>60000000</v>
      </c>
      <c r="J54" s="25">
        <v>35000000</v>
      </c>
      <c r="K54" s="14">
        <v>1</v>
      </c>
      <c r="L54" s="25">
        <v>25000000</v>
      </c>
      <c r="M54" s="14">
        <v>1</v>
      </c>
      <c r="N54" s="25">
        <v>60000000</v>
      </c>
      <c r="O54" s="14">
        <v>1</v>
      </c>
      <c r="P54" s="25">
        <v>60000000</v>
      </c>
      <c r="Q54" s="25">
        <v>0</v>
      </c>
      <c r="R54" s="25">
        <v>35000000</v>
      </c>
      <c r="S54" s="14">
        <v>0.58333333333333337</v>
      </c>
      <c r="T54" s="25">
        <v>25000000</v>
      </c>
      <c r="U54" s="14">
        <v>1</v>
      </c>
      <c r="V54" s="25">
        <v>60000000</v>
      </c>
      <c r="W54" s="14">
        <v>1</v>
      </c>
      <c r="X54" s="25">
        <v>60000000</v>
      </c>
      <c r="Y54" s="25">
        <v>0</v>
      </c>
      <c r="Z54" s="25">
        <v>35000000</v>
      </c>
      <c r="AA54" s="14">
        <v>0.58333333333333337</v>
      </c>
      <c r="AB54" s="25">
        <v>25000000</v>
      </c>
      <c r="AC54" s="14">
        <v>1</v>
      </c>
      <c r="AD54" s="25">
        <v>60000000</v>
      </c>
      <c r="AE54" s="14">
        <v>1</v>
      </c>
      <c r="AF54" s="25">
        <v>60000000</v>
      </c>
      <c r="AG54" s="25">
        <v>0</v>
      </c>
      <c r="AH54" s="25">
        <v>35000000</v>
      </c>
      <c r="AI54" s="14">
        <v>1</v>
      </c>
      <c r="AJ54" s="25">
        <v>25000000</v>
      </c>
      <c r="AK54" s="14">
        <v>1</v>
      </c>
      <c r="AL54" s="25">
        <v>60000000</v>
      </c>
      <c r="AM54" s="14">
        <v>1</v>
      </c>
      <c r="AN54" s="25">
        <v>60000000</v>
      </c>
      <c r="AO54" s="25">
        <v>0</v>
      </c>
      <c r="AP54" s="25">
        <v>15359831.808851579</v>
      </c>
      <c r="AQ54" s="41">
        <v>30239886.994018871</v>
      </c>
      <c r="AR54" s="41">
        <v>45119943.497009434</v>
      </c>
      <c r="AS54" s="41">
        <v>60000000</v>
      </c>
      <c r="AT54" s="17" t="s">
        <v>35</v>
      </c>
    </row>
    <row r="55" spans="1:46" ht="31.5" x14ac:dyDescent="0.25">
      <c r="A55" s="31" t="s">
        <v>109</v>
      </c>
      <c r="B55" s="9" t="s">
        <v>41</v>
      </c>
      <c r="C55" s="8" t="s">
        <v>3</v>
      </c>
      <c r="D55" s="9" t="s">
        <v>71</v>
      </c>
      <c r="E55" s="17" t="s">
        <v>20</v>
      </c>
      <c r="F55" s="8" t="s">
        <v>20</v>
      </c>
      <c r="G55" s="25">
        <v>0</v>
      </c>
      <c r="H55" s="25">
        <v>7860000</v>
      </c>
      <c r="I55" s="25">
        <v>7860000</v>
      </c>
      <c r="J55" s="25">
        <v>0</v>
      </c>
      <c r="K55" s="14" t="s">
        <v>161</v>
      </c>
      <c r="L55" s="25">
        <v>7860000</v>
      </c>
      <c r="M55" s="14">
        <v>1</v>
      </c>
      <c r="N55" s="25">
        <v>7860000</v>
      </c>
      <c r="O55" s="14">
        <v>1</v>
      </c>
      <c r="P55" s="25">
        <v>7860000</v>
      </c>
      <c r="Q55" s="25">
        <v>0</v>
      </c>
      <c r="R55" s="25">
        <v>0</v>
      </c>
      <c r="S55" s="14">
        <v>0</v>
      </c>
      <c r="T55" s="25">
        <v>7114030.8999999994</v>
      </c>
      <c r="U55" s="14">
        <v>0.90509298982188291</v>
      </c>
      <c r="V55" s="25">
        <v>7114030.8999999994</v>
      </c>
      <c r="W55" s="14">
        <v>0.90509298982188291</v>
      </c>
      <c r="X55" s="25">
        <v>7114030.8999999994</v>
      </c>
      <c r="Y55" s="25">
        <v>0</v>
      </c>
      <c r="Z55" s="25">
        <v>0</v>
      </c>
      <c r="AA55" s="14">
        <v>0</v>
      </c>
      <c r="AB55" s="25">
        <v>7114030.8999999994</v>
      </c>
      <c r="AC55" s="14">
        <v>0.90509298982188291</v>
      </c>
      <c r="AD55" s="25">
        <v>7114030.8999999994</v>
      </c>
      <c r="AE55" s="14">
        <v>0.90509298982188291</v>
      </c>
      <c r="AF55" s="25">
        <v>7114030.8999999994</v>
      </c>
      <c r="AG55" s="25">
        <v>0</v>
      </c>
      <c r="AH55" s="25">
        <v>0</v>
      </c>
      <c r="AI55" s="14" t="s">
        <v>161</v>
      </c>
      <c r="AJ55" s="25">
        <v>5612921.6400000006</v>
      </c>
      <c r="AK55" s="14">
        <v>0.7141121679389314</v>
      </c>
      <c r="AL55" s="25">
        <v>5612921.6400000006</v>
      </c>
      <c r="AM55" s="14">
        <v>0.7141121679389314</v>
      </c>
      <c r="AN55" s="25">
        <v>5612921.6400000006</v>
      </c>
      <c r="AO55" s="25">
        <v>0</v>
      </c>
      <c r="AP55" s="25">
        <v>0</v>
      </c>
      <c r="AQ55" s="41">
        <v>0</v>
      </c>
      <c r="AR55" s="41">
        <v>0</v>
      </c>
      <c r="AS55" s="41">
        <v>7860000</v>
      </c>
      <c r="AT55" s="17" t="s">
        <v>35</v>
      </c>
    </row>
  </sheetData>
  <autoFilter ref="A13:AU55" xr:uid="{DB1FECF9-6E7F-4CB6-BDA0-9E2768B46B16}"/>
  <sortState xmlns:xlrd2="http://schemas.microsoft.com/office/spreadsheetml/2017/richdata2" ref="A14:AM55">
    <sortCondition ref="D14:D55"/>
  </sortState>
  <mergeCells count="35">
    <mergeCell ref="J6:Q6"/>
    <mergeCell ref="R6:Y6"/>
    <mergeCell ref="Z6:AG6"/>
    <mergeCell ref="A43:F43"/>
    <mergeCell ref="A26:F26"/>
    <mergeCell ref="A14:F14"/>
    <mergeCell ref="B7:B12"/>
    <mergeCell ref="H7:H8"/>
    <mergeCell ref="N7:O7"/>
    <mergeCell ref="T7:U7"/>
    <mergeCell ref="R7:S7"/>
    <mergeCell ref="Z7:AA7"/>
    <mergeCell ref="J7:K7"/>
    <mergeCell ref="L7:M7"/>
    <mergeCell ref="AL7:AM7"/>
    <mergeCell ref="AB7:AC7"/>
    <mergeCell ref="AJ7:AK7"/>
    <mergeCell ref="AD7:AE7"/>
    <mergeCell ref="AH7:AI7"/>
    <mergeCell ref="AT6:AT12"/>
    <mergeCell ref="A1:AT1"/>
    <mergeCell ref="A2:AT2"/>
    <mergeCell ref="A3:AT3"/>
    <mergeCell ref="A4:AT4"/>
    <mergeCell ref="A6:B6"/>
    <mergeCell ref="C6:C12"/>
    <mergeCell ref="D6:D12"/>
    <mergeCell ref="F6:I6"/>
    <mergeCell ref="F7:F8"/>
    <mergeCell ref="G7:G8"/>
    <mergeCell ref="A7:A12"/>
    <mergeCell ref="V7:W7"/>
    <mergeCell ref="I7:I8"/>
    <mergeCell ref="AH6:AS6"/>
    <mergeCell ref="AP7:AS7"/>
  </mergeCells>
  <pageMargins left="0.70866141732283472" right="0.70866141732283472" top="0.74803149606299213" bottom="0.74803149606299213" header="0.31496062992125984" footer="0.31496062992125984"/>
  <pageSetup scale="30" orientation="portrait" r:id="rId1"/>
  <colBreaks count="1" manualBreakCount="1">
    <brk id="45"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selection activeCell="D15" sqref="D15"/>
    </sheetView>
  </sheetViews>
  <sheetFormatPr defaultRowHeight="15" x14ac:dyDescent="0.25"/>
  <cols>
    <col min="1" max="1" width="8.140625" customWidth="1"/>
    <col min="3" max="4" width="14.7109375" customWidth="1"/>
    <col min="5" max="9" width="11.5703125" bestFit="1" customWidth="1"/>
  </cols>
  <sheetData>
    <row r="1" spans="1:9" ht="50.25" customHeight="1" x14ac:dyDescent="0.25">
      <c r="A1" s="71" t="s">
        <v>132</v>
      </c>
      <c r="B1" s="71"/>
      <c r="C1" s="71"/>
      <c r="D1" s="71"/>
      <c r="E1" s="71"/>
      <c r="F1" s="71"/>
      <c r="G1" s="71"/>
      <c r="H1" s="71"/>
      <c r="I1" s="71"/>
    </row>
    <row r="3" spans="1:9" x14ac:dyDescent="0.25">
      <c r="B3" s="33" t="s">
        <v>59</v>
      </c>
      <c r="C3" s="33" t="s">
        <v>60</v>
      </c>
      <c r="D3" s="33" t="s">
        <v>133</v>
      </c>
      <c r="E3" s="33">
        <v>2020</v>
      </c>
      <c r="F3" s="33">
        <v>2021</v>
      </c>
      <c r="G3" s="33">
        <v>2022</v>
      </c>
      <c r="H3" s="33">
        <v>2023</v>
      </c>
      <c r="I3" s="33">
        <v>2024</v>
      </c>
    </row>
    <row r="4" spans="1:9" x14ac:dyDescent="0.25">
      <c r="B4" s="34" t="s">
        <v>128</v>
      </c>
      <c r="C4" t="s">
        <v>65</v>
      </c>
      <c r="D4" t="str">
        <f t="shared" ref="D4:D12" si="0">B4&amp;"."&amp;C4</f>
        <v>6.Transports</v>
      </c>
      <c r="E4" s="1">
        <v>0</v>
      </c>
      <c r="F4" s="1">
        <v>25741348</v>
      </c>
      <c r="G4" s="1">
        <v>99008083</v>
      </c>
      <c r="H4" s="1">
        <v>195653740</v>
      </c>
      <c r="I4" s="1">
        <v>195653740</v>
      </c>
    </row>
    <row r="5" spans="1:9" x14ac:dyDescent="0.25">
      <c r="B5" s="34" t="s">
        <v>113</v>
      </c>
      <c r="C5" t="s">
        <v>66</v>
      </c>
      <c r="D5" t="str">
        <f t="shared" si="0"/>
        <v>4.Videi draudzīga enerģētika</v>
      </c>
      <c r="E5" s="1">
        <v>0</v>
      </c>
      <c r="F5" s="1">
        <v>15909965.432744771</v>
      </c>
      <c r="G5" s="1">
        <v>63567246.02892407</v>
      </c>
      <c r="H5" s="1">
        <v>104074861.27419886</v>
      </c>
      <c r="I5" s="1">
        <v>129757400</v>
      </c>
    </row>
    <row r="6" spans="1:9" x14ac:dyDescent="0.25">
      <c r="B6" s="34" t="s">
        <v>131</v>
      </c>
      <c r="C6" t="s">
        <v>69</v>
      </c>
      <c r="D6" t="str">
        <f t="shared" si="0"/>
        <v>9.Sociālā iekļaušana</v>
      </c>
      <c r="E6" s="1">
        <v>3229472.043207461</v>
      </c>
      <c r="F6" s="1">
        <v>10169637.552166948</v>
      </c>
      <c r="G6" s="1">
        <v>43655334.69271908</v>
      </c>
      <c r="H6" s="1">
        <v>79842041.190893173</v>
      </c>
      <c r="I6" s="1">
        <v>110299138.80339992</v>
      </c>
    </row>
    <row r="7" spans="1:9" x14ac:dyDescent="0.25">
      <c r="B7" s="34" t="s">
        <v>112</v>
      </c>
      <c r="C7" t="s">
        <v>63</v>
      </c>
      <c r="D7" t="str">
        <f t="shared" si="0"/>
        <v>3.MVU konkurētspēja</v>
      </c>
      <c r="E7" s="1">
        <v>887295.26289459423</v>
      </c>
      <c r="F7" s="1">
        <v>20447344.876894597</v>
      </c>
      <c r="G7" s="1">
        <v>39731885.56898395</v>
      </c>
      <c r="H7" s="1">
        <v>62626671.649261653</v>
      </c>
      <c r="I7" s="1">
        <v>82923753</v>
      </c>
    </row>
    <row r="8" spans="1:9" x14ac:dyDescent="0.25">
      <c r="B8" s="34" t="s">
        <v>50</v>
      </c>
      <c r="C8" t="s">
        <v>61</v>
      </c>
      <c r="D8" t="str">
        <f t="shared" si="0"/>
        <v>1.Pētniecība un inovācijas</v>
      </c>
      <c r="E8" s="1">
        <v>222636.29604639582</v>
      </c>
      <c r="F8" s="1">
        <v>467111.64986442367</v>
      </c>
      <c r="G8" s="1">
        <v>6208945.9935651962</v>
      </c>
      <c r="H8" s="1">
        <v>20031827.308609292</v>
      </c>
      <c r="I8" s="1">
        <v>33730000</v>
      </c>
    </row>
    <row r="9" spans="1:9" x14ac:dyDescent="0.25">
      <c r="B9" s="34" t="s">
        <v>130</v>
      </c>
      <c r="C9" t="s">
        <v>68</v>
      </c>
      <c r="D9" t="str">
        <f t="shared" si="0"/>
        <v>8.Izglītība</v>
      </c>
      <c r="E9" s="1">
        <v>1002103.6972357209</v>
      </c>
      <c r="F9" s="1">
        <v>5123791.2165787779</v>
      </c>
      <c r="G9" s="1">
        <v>10928300.402002884</v>
      </c>
      <c r="H9" s="1">
        <v>18596627.524332948</v>
      </c>
      <c r="I9" s="1">
        <v>30989034.000000007</v>
      </c>
    </row>
    <row r="10" spans="1:9" x14ac:dyDescent="0.25">
      <c r="B10" s="34" t="s">
        <v>129</v>
      </c>
      <c r="C10" t="s">
        <v>67</v>
      </c>
      <c r="D10" t="str">
        <f t="shared" si="0"/>
        <v>7.Nodarbinātība</v>
      </c>
      <c r="E10" s="1">
        <v>4225481.74</v>
      </c>
      <c r="F10" s="1">
        <v>14926515.170000002</v>
      </c>
      <c r="G10" s="1">
        <v>22674428.550000001</v>
      </c>
      <c r="H10" s="1">
        <v>25323641</v>
      </c>
      <c r="I10" s="1">
        <v>25323641</v>
      </c>
    </row>
    <row r="11" spans="1:9" x14ac:dyDescent="0.25">
      <c r="B11" s="34" t="s">
        <v>127</v>
      </c>
      <c r="C11" t="s">
        <v>64</v>
      </c>
      <c r="D11" t="str">
        <f t="shared" si="0"/>
        <v>5.Vide un reģionālā attīstība</v>
      </c>
      <c r="E11" s="1"/>
      <c r="F11" s="1">
        <v>3690831.5</v>
      </c>
      <c r="G11" s="1">
        <v>9599931.879999999</v>
      </c>
      <c r="H11" s="1">
        <v>16759674</v>
      </c>
      <c r="I11" s="1">
        <v>16759674</v>
      </c>
    </row>
    <row r="12" spans="1:9" x14ac:dyDescent="0.25">
      <c r="B12" s="34" t="s">
        <v>110</v>
      </c>
      <c r="C12" t="s">
        <v>62</v>
      </c>
      <c r="D12" t="str">
        <f t="shared" si="0"/>
        <v>2.IKT</v>
      </c>
      <c r="E12" s="1">
        <v>0</v>
      </c>
      <c r="F12" s="1">
        <v>2946797.2835388957</v>
      </c>
      <c r="G12" s="1">
        <v>7909706.5018710513</v>
      </c>
      <c r="H12" s="1">
        <v>11097542.310663043</v>
      </c>
      <c r="I12" s="1">
        <v>14646350.000000004</v>
      </c>
    </row>
    <row r="13" spans="1:9" x14ac:dyDescent="0.25">
      <c r="D13" s="35" t="s">
        <v>34</v>
      </c>
      <c r="E13" s="1">
        <f>SUM(E4:E12)</f>
        <v>9566989.0393841714</v>
      </c>
      <c r="F13" s="1">
        <f>SUM(F4:F12)</f>
        <v>99423342.681788415</v>
      </c>
      <c r="G13" s="1">
        <f>SUM(G4:G12)</f>
        <v>303283862.61806619</v>
      </c>
      <c r="H13" s="1">
        <f>SUM(H4:H12)</f>
        <v>534006626.25795901</v>
      </c>
      <c r="I13" s="1">
        <f>SUM(I4:I12)</f>
        <v>640082730.80339992</v>
      </c>
    </row>
    <row r="14" spans="1:9" x14ac:dyDescent="0.25">
      <c r="D14" s="35" t="s">
        <v>160</v>
      </c>
      <c r="F14" s="1">
        <v>66764060.689056084</v>
      </c>
      <c r="G14" s="1">
        <v>237318349.47594306</v>
      </c>
      <c r="H14" s="1">
        <v>478126051.97607046</v>
      </c>
      <c r="I14" s="1">
        <f>'1.1_COVID pārdales_MK_pielikums'!AL12</f>
        <v>479678876.81969464</v>
      </c>
    </row>
    <row r="15" spans="1:9" x14ac:dyDescent="0.25">
      <c r="F15" s="1"/>
      <c r="G15" s="1"/>
      <c r="H15" s="1"/>
      <c r="I15" s="1"/>
    </row>
    <row r="16" spans="1:9" x14ac:dyDescent="0.25">
      <c r="F16" s="1"/>
      <c r="G16" s="1"/>
      <c r="H16" s="1"/>
      <c r="I16" s="1"/>
    </row>
    <row r="17" spans="6:9" x14ac:dyDescent="0.25">
      <c r="F17" s="1"/>
      <c r="G17" s="1"/>
      <c r="H17" s="1"/>
      <c r="I17" s="1"/>
    </row>
    <row r="18" spans="6:9" x14ac:dyDescent="0.25">
      <c r="F18" s="1"/>
      <c r="G18" s="1"/>
      <c r="H18" s="1"/>
      <c r="I18" s="1"/>
    </row>
    <row r="19" spans="6:9" x14ac:dyDescent="0.25">
      <c r="F19" s="1"/>
      <c r="G19" s="1"/>
      <c r="H19" s="1"/>
      <c r="I19" s="1"/>
    </row>
    <row r="20" spans="6:9" x14ac:dyDescent="0.25">
      <c r="F20" s="1"/>
      <c r="G20" s="1"/>
      <c r="H20" s="1"/>
      <c r="I20" s="1"/>
    </row>
    <row r="21" spans="6:9" x14ac:dyDescent="0.25">
      <c r="F21" s="1"/>
      <c r="G21" s="1"/>
      <c r="H21" s="1"/>
      <c r="I21" s="1"/>
    </row>
    <row r="22" spans="6:9" x14ac:dyDescent="0.25">
      <c r="F22" s="1"/>
      <c r="G22" s="1"/>
      <c r="H22" s="1"/>
      <c r="I22" s="1"/>
    </row>
    <row r="23" spans="6:9" x14ac:dyDescent="0.25">
      <c r="F23" s="1"/>
    </row>
    <row r="24" spans="6:9" x14ac:dyDescent="0.25">
      <c r="F24" s="1"/>
    </row>
    <row r="25" spans="6:9" x14ac:dyDescent="0.25">
      <c r="F25" s="1"/>
    </row>
    <row r="26" spans="6:9" x14ac:dyDescent="0.25">
      <c r="F26" s="1"/>
    </row>
    <row r="27" spans="6:9" x14ac:dyDescent="0.25">
      <c r="F27" s="1"/>
    </row>
    <row r="28" spans="6:9" x14ac:dyDescent="0.25">
      <c r="F28" s="1"/>
    </row>
    <row r="29" spans="6:9" x14ac:dyDescent="0.25">
      <c r="F29" s="1"/>
    </row>
    <row r="30" spans="6:9" x14ac:dyDescent="0.25">
      <c r="F30" s="1"/>
    </row>
  </sheetData>
  <sortState xmlns:xlrd2="http://schemas.microsoft.com/office/spreadsheetml/2017/richdata2" ref="B4:I12">
    <sortCondition descending="1" ref="I4:I12"/>
  </sortState>
  <mergeCells count="1">
    <mergeCell ref="A1:I1"/>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1.1_COVID pārdales_MK_pielikums</vt:lpstr>
      <vt:lpstr>3.C-19 inv. prognozes. dati</vt:lpstr>
      <vt:lpstr>2.C-19 inv. prognozes. Grafiks</vt:lpstr>
      <vt:lpstr>'1.1_COVID pārdales_MK_pielikums'!Print_Area</vt:lpstr>
      <vt:lpstr>'1.1_COVID pārdales_MK_pielikums'!Print_Titles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Reinis Dzelzkalejs</dc:creator>
  <cp:lastModifiedBy>Reinis Dzelzkalejs</cp:lastModifiedBy>
  <dcterms:created xsi:type="dcterms:W3CDTF">2021-01-18T14:18:04Z</dcterms:created>
  <dcterms:modified xsi:type="dcterms:W3CDTF">2024-02-20T11:43:49Z</dcterms:modified>
</cp:coreProperties>
</file>